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Лист 1" sheetId="1" r:id="rId1"/>
  </sheets>
  <calcPr calcId="145621"/>
</workbook>
</file>

<file path=xl/calcChain.xml><?xml version="1.0" encoding="utf-8"?>
<calcChain xmlns="http://schemas.openxmlformats.org/spreadsheetml/2006/main">
  <c r="C237" i="1" l="1"/>
  <c r="C139" i="1"/>
  <c r="C110" i="1"/>
  <c r="C437" i="1"/>
  <c r="C433" i="1"/>
  <c r="C430" i="1"/>
  <c r="C428" i="1"/>
  <c r="C427" i="1"/>
  <c r="C426" i="1"/>
  <c r="C425" i="1"/>
  <c r="C424" i="1"/>
  <c r="C423" i="1"/>
  <c r="C422" i="1"/>
  <c r="C421" i="1"/>
  <c r="C419" i="1"/>
  <c r="C418" i="1"/>
  <c r="C417" i="1"/>
  <c r="C416" i="1"/>
  <c r="C415" i="1"/>
  <c r="C412" i="1"/>
  <c r="C411" i="1"/>
  <c r="C410" i="1"/>
  <c r="C409" i="1"/>
  <c r="C408" i="1"/>
  <c r="C406" i="1"/>
  <c r="C405" i="1"/>
  <c r="C404" i="1"/>
  <c r="C403" i="1"/>
  <c r="C389" i="1"/>
  <c r="C388" i="1"/>
  <c r="C386" i="1"/>
  <c r="C384" i="1"/>
  <c r="C383" i="1"/>
  <c r="C372" i="1"/>
  <c r="C365" i="1"/>
  <c r="C362" i="1"/>
  <c r="C359" i="1"/>
  <c r="C358" i="1"/>
  <c r="C357" i="1"/>
  <c r="C355" i="1"/>
  <c r="C354" i="1"/>
  <c r="C353" i="1"/>
  <c r="C340" i="1"/>
  <c r="C339" i="1"/>
  <c r="C338" i="1"/>
  <c r="C337" i="1"/>
  <c r="C335" i="1"/>
  <c r="C333" i="1"/>
  <c r="C332" i="1"/>
  <c r="C331" i="1"/>
  <c r="C330" i="1"/>
  <c r="C329" i="1"/>
  <c r="C326" i="1"/>
  <c r="C325" i="1"/>
  <c r="C324" i="1"/>
  <c r="C322" i="1"/>
  <c r="C321" i="1"/>
  <c r="C319" i="1"/>
  <c r="C318" i="1"/>
  <c r="C317" i="1"/>
  <c r="C316" i="1"/>
  <c r="C315" i="1"/>
  <c r="C313" i="1"/>
  <c r="C312" i="1"/>
  <c r="C311" i="1"/>
  <c r="C309" i="1"/>
  <c r="C307" i="1"/>
  <c r="C305" i="1"/>
  <c r="C304" i="1"/>
  <c r="C303" i="1"/>
  <c r="C300" i="1"/>
  <c r="C299" i="1"/>
  <c r="C261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0" i="1"/>
  <c r="C257" i="1"/>
  <c r="C250" i="1"/>
  <c r="C241" i="1"/>
  <c r="C240" i="1"/>
  <c r="C239" i="1"/>
  <c r="C238" i="1"/>
  <c r="C236" i="1"/>
  <c r="C235" i="1"/>
  <c r="C234" i="1"/>
  <c r="C232" i="1"/>
  <c r="C231" i="1"/>
  <c r="C230" i="1"/>
  <c r="C229" i="1"/>
  <c r="C228" i="1"/>
  <c r="C227" i="1"/>
  <c r="C225" i="1"/>
  <c r="C224" i="1"/>
  <c r="C223" i="1"/>
  <c r="C222" i="1"/>
  <c r="C221" i="1"/>
  <c r="C219" i="1"/>
  <c r="C218" i="1"/>
  <c r="C217" i="1"/>
  <c r="C216" i="1"/>
  <c r="C215" i="1"/>
  <c r="C213" i="1"/>
  <c r="C212" i="1"/>
  <c r="C210" i="1"/>
  <c r="C209" i="1"/>
  <c r="C207" i="1"/>
  <c r="C206" i="1"/>
  <c r="C205" i="1"/>
  <c r="C204" i="1"/>
  <c r="C203" i="1"/>
  <c r="C202" i="1"/>
  <c r="C201" i="1"/>
  <c r="C199" i="1"/>
  <c r="C198" i="1"/>
  <c r="C197" i="1"/>
  <c r="C196" i="1"/>
  <c r="C195" i="1"/>
  <c r="C194" i="1"/>
  <c r="C192" i="1"/>
  <c r="C191" i="1"/>
  <c r="C190" i="1"/>
  <c r="C189" i="1"/>
  <c r="C188" i="1"/>
  <c r="C187" i="1"/>
  <c r="C186" i="1"/>
  <c r="C185" i="1"/>
  <c r="C184" i="1"/>
  <c r="C182" i="1"/>
  <c r="C181" i="1"/>
  <c r="C180" i="1"/>
  <c r="C179" i="1"/>
  <c r="C178" i="1"/>
  <c r="C177" i="1"/>
  <c r="C176" i="1"/>
  <c r="C175" i="1"/>
  <c r="C173" i="1"/>
  <c r="C172" i="1"/>
  <c r="C171" i="1"/>
  <c r="C170" i="1"/>
  <c r="C169" i="1"/>
  <c r="C167" i="1"/>
  <c r="C166" i="1"/>
  <c r="C165" i="1"/>
  <c r="C164" i="1"/>
  <c r="C163" i="1"/>
  <c r="C162" i="1"/>
  <c r="C161" i="1"/>
  <c r="C160" i="1"/>
  <c r="C159" i="1"/>
  <c r="C158" i="1"/>
  <c r="C156" i="1"/>
  <c r="C155" i="1"/>
  <c r="C154" i="1"/>
  <c r="C153" i="1"/>
  <c r="C152" i="1"/>
  <c r="C151" i="1"/>
  <c r="C150" i="1"/>
  <c r="C149" i="1"/>
  <c r="C147" i="1"/>
  <c r="C148" i="1"/>
  <c r="C145" i="1"/>
  <c r="C140" i="1"/>
  <c r="C138" i="1"/>
  <c r="C136" i="1"/>
  <c r="C135" i="1"/>
  <c r="C134" i="1"/>
  <c r="C133" i="1"/>
  <c r="C131" i="1"/>
  <c r="C130" i="1"/>
  <c r="C129" i="1"/>
  <c r="C128" i="1"/>
  <c r="C126" i="1"/>
  <c r="C125" i="1"/>
  <c r="C124" i="1"/>
  <c r="C123" i="1"/>
  <c r="C122" i="1"/>
  <c r="C121" i="1"/>
  <c r="C119" i="1"/>
  <c r="C118" i="1"/>
  <c r="C116" i="1"/>
  <c r="C115" i="1"/>
  <c r="C113" i="1"/>
  <c r="C112" i="1"/>
  <c r="C111" i="1"/>
  <c r="C109" i="1"/>
  <c r="C108" i="1"/>
  <c r="C107" i="1"/>
  <c r="C93" i="1"/>
  <c r="C92" i="1"/>
  <c r="C91" i="1"/>
  <c r="C88" i="1"/>
  <c r="C87" i="1"/>
  <c r="C86" i="1"/>
  <c r="C85" i="1"/>
  <c r="C84" i="1"/>
  <c r="C83" i="1"/>
  <c r="C81" i="1"/>
  <c r="C80" i="1"/>
  <c r="C79" i="1"/>
  <c r="C78" i="1"/>
  <c r="C77" i="1"/>
  <c r="C75" i="1"/>
  <c r="C74" i="1"/>
  <c r="C73" i="1"/>
  <c r="C72" i="1"/>
  <c r="C71" i="1"/>
  <c r="C69" i="1"/>
  <c r="C68" i="1"/>
  <c r="C67" i="1"/>
  <c r="C66" i="1"/>
  <c r="C65" i="1"/>
  <c r="C64" i="1"/>
  <c r="C61" i="1"/>
  <c r="C60" i="1"/>
  <c r="C59" i="1"/>
  <c r="C58" i="1"/>
  <c r="C57" i="1"/>
  <c r="C56" i="1"/>
  <c r="C55" i="1"/>
  <c r="C54" i="1"/>
  <c r="C53" i="1"/>
  <c r="C48" i="1"/>
  <c r="C47" i="1"/>
  <c r="C46" i="1"/>
  <c r="C43" i="1"/>
  <c r="C42" i="1"/>
  <c r="C40" i="1"/>
  <c r="C39" i="1"/>
  <c r="C37" i="1"/>
  <c r="C14" i="1"/>
  <c r="C31" i="1"/>
  <c r="C36" i="1"/>
  <c r="C34" i="1"/>
  <c r="C33" i="1"/>
  <c r="C32" i="1"/>
  <c r="C30" i="1"/>
  <c r="C29" i="1"/>
  <c r="C28" i="1"/>
  <c r="C27" i="1"/>
  <c r="C25" i="1"/>
  <c r="C24" i="1"/>
  <c r="C23" i="1"/>
  <c r="C20" i="1"/>
  <c r="C19" i="1"/>
  <c r="C18" i="1"/>
  <c r="C15" i="1"/>
  <c r="C13" i="1"/>
  <c r="C11" i="1"/>
  <c r="C10" i="1"/>
  <c r="C9" i="1"/>
  <c r="C8" i="1"/>
  <c r="C7" i="1"/>
  <c r="C6" i="1"/>
</calcChain>
</file>

<file path=xl/sharedStrings.xml><?xml version="1.0" encoding="utf-8"?>
<sst xmlns="http://schemas.openxmlformats.org/spreadsheetml/2006/main" count="879" uniqueCount="803">
  <si>
    <t>Артикул</t>
  </si>
  <si>
    <t>Название</t>
  </si>
  <si>
    <t>Телескопы Levenhuk</t>
  </si>
  <si>
    <t>Телескопы Levenhuk LabZZ</t>
  </si>
  <si>
    <t>69299</t>
  </si>
  <si>
    <t>Набор Levenhuk LabZZ MT2: микроскоп и телескоп</t>
  </si>
  <si>
    <t>69698</t>
  </si>
  <si>
    <t>Набор Levenhuk LabZZ MTВ3: микроскоп, телескоп и бинокль</t>
  </si>
  <si>
    <t>69736</t>
  </si>
  <si>
    <t>Телескоп Levenhuk LabZZ T1</t>
  </si>
  <si>
    <t>69737</t>
  </si>
  <si>
    <t>Телескоп Levenhuk LabZZ T2</t>
  </si>
  <si>
    <t>69738</t>
  </si>
  <si>
    <t>Телескоп Levenhuk LabZZ T3</t>
  </si>
  <si>
    <t>70787</t>
  </si>
  <si>
    <t>Телескоп Levenhuk LabZZ D1</t>
  </si>
  <si>
    <t>Телескопы Levenhuk Strike NG</t>
  </si>
  <si>
    <t>29268</t>
  </si>
  <si>
    <t>Телескоп Levenhuk Strike 50 NG</t>
  </si>
  <si>
    <t>29270</t>
  </si>
  <si>
    <t>Телескоп Levenhuk Strike 80 NG</t>
  </si>
  <si>
    <t>29269</t>
  </si>
  <si>
    <t>Телескоп Levenhuk Strike 60 NG</t>
  </si>
  <si>
    <t>Телескопы Levenhuk Strike PLUS</t>
  </si>
  <si>
    <t>37360</t>
  </si>
  <si>
    <t>Телескоп Levenhuk Strike 115 PLUS</t>
  </si>
  <si>
    <t>65622</t>
  </si>
  <si>
    <t>Телескоп Levenhuk Strike 120 PLUS</t>
  </si>
  <si>
    <t>65615</t>
  </si>
  <si>
    <t>Телескоп Levenhuk Strike 100 PLUS</t>
  </si>
  <si>
    <t>37359</t>
  </si>
  <si>
    <t>Телескоп Levenhuk Strike 90 PLUS</t>
  </si>
  <si>
    <t>37361</t>
  </si>
  <si>
    <t>Телескоп Levenhuk Strike 135 PLUS</t>
  </si>
  <si>
    <t>Телескопы Levenhuk Strike PRO</t>
  </si>
  <si>
    <t>37364</t>
  </si>
  <si>
    <t>Телескоп Levenhuk Strike 950 PRO</t>
  </si>
  <si>
    <t>37365</t>
  </si>
  <si>
    <t>Телескоп Levenhuk Strike 1000 PRO</t>
  </si>
  <si>
    <t>37363</t>
  </si>
  <si>
    <t>Телескоп Levenhuk Strike 900 PRO</t>
  </si>
  <si>
    <t>Телескопы Levenhuk Skyline</t>
  </si>
  <si>
    <t>27644</t>
  </si>
  <si>
    <t>Телескоп Levenhuk Skyline 76x700 AZ</t>
  </si>
  <si>
    <t>24295</t>
  </si>
  <si>
    <t>Телескоп Levenhuk Skyline 70х700 AZ</t>
  </si>
  <si>
    <t>24296</t>
  </si>
  <si>
    <t>Телескоп Levenhuk Skyline 130х900 EQ</t>
  </si>
  <si>
    <t>24298</t>
  </si>
  <si>
    <t>Телескоп Levenhuk Skyline 70х900 EQ</t>
  </si>
  <si>
    <t>27645</t>
  </si>
  <si>
    <t>Телескоп Levenhuk Skyline 120x1000 EQ</t>
  </si>
  <si>
    <t>24297</t>
  </si>
  <si>
    <t>Телескоп Levenhuk Skyline 90х900 EQ</t>
  </si>
  <si>
    <t>67686</t>
  </si>
  <si>
    <t>Телескоп Levenhuk Skyline 50x600 AZ</t>
  </si>
  <si>
    <t>67687</t>
  </si>
  <si>
    <t>Телескоп Levenhuk Skyline 60x700 AZ</t>
  </si>
  <si>
    <t>Телескопы Levenhuk Skyline PRO</t>
  </si>
  <si>
    <t>28300</t>
  </si>
  <si>
    <t>Телескоп Levenhuk Skyline PRO 127 MAK</t>
  </si>
  <si>
    <t>27647</t>
  </si>
  <si>
    <t>Телескоп Levenhuk Skyline PRO 105 MAK</t>
  </si>
  <si>
    <t>29975</t>
  </si>
  <si>
    <t>Телескоп Levenhuk Skyline PRO 150 MAK</t>
  </si>
  <si>
    <t>30075</t>
  </si>
  <si>
    <t>Телескоп Levenhuk Skyline PRO 80 MAK</t>
  </si>
  <si>
    <t>27646</t>
  </si>
  <si>
    <t>Телескоп Levenhuk Skyline PRO 90 MAK</t>
  </si>
  <si>
    <t xml:space="preserve">Телескопы с автонаведением Levenhuk SkyMatic </t>
  </si>
  <si>
    <t>28296</t>
  </si>
  <si>
    <t>Телескоп с автонаведением Levenhuk SkyMatic 127 GT MAK</t>
  </si>
  <si>
    <t>18114</t>
  </si>
  <si>
    <t>Телескоп с автонаведением Levenhuk SkyMatic 135 GTA</t>
  </si>
  <si>
    <t>18116</t>
  </si>
  <si>
    <t>Телескоп с автонаведением Levenhuk SkyMatic 105 GT MAK</t>
  </si>
  <si>
    <t>Телескопы Levenhuk Skyline Travel</t>
  </si>
  <si>
    <t>70817</t>
  </si>
  <si>
    <t>Телескоп Levenhuk Skyline Travel 50</t>
  </si>
  <si>
    <t>72053</t>
  </si>
  <si>
    <t>Телескоп Levenhuk Skyline Travel 80</t>
  </si>
  <si>
    <t>70818</t>
  </si>
  <si>
    <t>Телескоп Levenhuk Skyline Travel 70</t>
  </si>
  <si>
    <t>Телескопы Levenhuk Skyline PLUS</t>
  </si>
  <si>
    <t>Микроскопы</t>
  </si>
  <si>
    <t>Микроскопы Levenhuk</t>
  </si>
  <si>
    <t>Микроскопы Levenhuk LabZZ</t>
  </si>
  <si>
    <t>69730</t>
  </si>
  <si>
    <t>Микроскоп Levenhuk LabZZ M101 Orange\Апельсин</t>
  </si>
  <si>
    <t>69739</t>
  </si>
  <si>
    <t>Микроскоп Levenhuk LabZZ M1</t>
  </si>
  <si>
    <t>69740</t>
  </si>
  <si>
    <t>Микроскоп Levenhuk LabZZ M2</t>
  </si>
  <si>
    <t>69741</t>
  </si>
  <si>
    <t>Микроскоп Levenhuk LabZZ M3</t>
  </si>
  <si>
    <t>70789</t>
  </si>
  <si>
    <t>Микроскоп Levenhuk LabZZ M4 стерео</t>
  </si>
  <si>
    <t>69032</t>
  </si>
  <si>
    <t>Микроскоп Levenhuk LabZZ M101 Moonstone\Лунный камень</t>
  </si>
  <si>
    <t>69033</t>
  </si>
  <si>
    <t>Микроскоп Levenhuk LabZZ M101 Amethyst\Аметист</t>
  </si>
  <si>
    <t>69301</t>
  </si>
  <si>
    <t>Микроскоп Levenhuk LabZZ M101 Azure\Лазурь</t>
  </si>
  <si>
    <t>69034</t>
  </si>
  <si>
    <t>Микроскоп Levenhuk LabZZ M101 Lime\Лайм</t>
  </si>
  <si>
    <t>Дизайнерская серия микроскопов Levenhuk Rainbow</t>
  </si>
  <si>
    <t>Микроскопы Levenhuk Rainbow 2L</t>
  </si>
  <si>
    <t>69040</t>
  </si>
  <si>
    <t>Микроскоп Levenhuk Rainbow D2L, 0,3 Мпикс, Moonstone\Лунный камень</t>
  </si>
  <si>
    <t>69036</t>
  </si>
  <si>
    <t>Микроскоп Levenhuk Rainbow 2L Amethyst\Аметист</t>
  </si>
  <si>
    <t>69037</t>
  </si>
  <si>
    <t>Микроскоп Levenhuk Rainbow 2L Azure\Лазурь</t>
  </si>
  <si>
    <t>69038</t>
  </si>
  <si>
    <t>Микроскоп Levenhuk Rainbow 2L Lime\Лайм</t>
  </si>
  <si>
    <t>69039</t>
  </si>
  <si>
    <t>Микроскоп Levenhuk Rainbow 2L Orange\Апельсин</t>
  </si>
  <si>
    <t>69035</t>
  </si>
  <si>
    <t>Микроскоп Levenhuk Rainbow 2L Moonstone\Лунный камень</t>
  </si>
  <si>
    <t>Микроскопы Levenhuk Rainbow 2L PLUS</t>
  </si>
  <si>
    <t>69042</t>
  </si>
  <si>
    <t>Микроскоп Levenhuk Rainbow 2L PLUS Amethyst\Аметист</t>
  </si>
  <si>
    <t>69043</t>
  </si>
  <si>
    <t>Микроскоп Levenhuk Rainbow 2L PLUS Azure\Лазурь</t>
  </si>
  <si>
    <t>69044</t>
  </si>
  <si>
    <t>Микроскоп Levenhuk Rainbow 2L PLUS Lime\Лайм</t>
  </si>
  <si>
    <t>69041</t>
  </si>
  <si>
    <t>Микроскоп Levenhuk Rainbow 2L PLUS Moonstone\Лунный камень</t>
  </si>
  <si>
    <t>69045</t>
  </si>
  <si>
    <t>Микроскоп Levenhuk Rainbow 2L PLUS Orange\Апельсин</t>
  </si>
  <si>
    <t>Микроскопы Levenhuk Rainbow 50L</t>
  </si>
  <si>
    <t>69050</t>
  </si>
  <si>
    <t>Микроскоп Levenhuk Rainbow 50L Orange\Апельсин</t>
  </si>
  <si>
    <t>69047</t>
  </si>
  <si>
    <t>Микроскоп Levenhuk Rainbow 50L Amethyst\Аметист</t>
  </si>
  <si>
    <t>69048</t>
  </si>
  <si>
    <t>Микроскоп Levenhuk Rainbow 50L Azure\Лазурь</t>
  </si>
  <si>
    <t>69049</t>
  </si>
  <si>
    <t>Микроскоп Levenhuk Rainbow 50L Lime\Лайм</t>
  </si>
  <si>
    <t>69046</t>
  </si>
  <si>
    <t>Микроскоп Levenhuk Rainbow 50L Moonstone\Лунный камень</t>
  </si>
  <si>
    <t>Микроскопы Levenhuk Rainbow 50L PLUS</t>
  </si>
  <si>
    <t>69056</t>
  </si>
  <si>
    <t>Микроскоп Levenhuk Rainbow D50L PLUS, 2 Мпикс, Moonstone\Лунный камень</t>
  </si>
  <si>
    <t>69051</t>
  </si>
  <si>
    <t>Микроскоп Levenhuk Rainbow 50L PLUS Moonstone\Лунный камень</t>
  </si>
  <si>
    <t>69055</t>
  </si>
  <si>
    <t>Микроскоп Levenhuk Rainbow 50L PLUS Orange\Апельсин</t>
  </si>
  <si>
    <t>69052</t>
  </si>
  <si>
    <t>Микроскоп Levenhuk Rainbow 50L PLUS Amethyst\Аметист</t>
  </si>
  <si>
    <t>69053</t>
  </si>
  <si>
    <t>Микроскоп Levenhuk Rainbow 50L PLUS Azure\Лазурь</t>
  </si>
  <si>
    <t>69054</t>
  </si>
  <si>
    <t>Микроскоп Levenhuk Rainbow 50L PLUS Lime\Лайм</t>
  </si>
  <si>
    <t xml:space="preserve">Биологические микроскопы </t>
  </si>
  <si>
    <t>69709</t>
  </si>
  <si>
    <t>24656</t>
  </si>
  <si>
    <t>Микроскоп Levenhuk Rainbow 50L NG Lime\Лайм</t>
  </si>
  <si>
    <t>24613</t>
  </si>
  <si>
    <t>Микроскоп Levenhuk 870T, тринокулярный</t>
  </si>
  <si>
    <t>25649</t>
  </si>
  <si>
    <t>Микроскоп Levenhuk 3S NG, монокулярный</t>
  </si>
  <si>
    <t>25648</t>
  </si>
  <si>
    <t>Микроскоп Levenhuk 2S NG, монокулярный</t>
  </si>
  <si>
    <t>24600</t>
  </si>
  <si>
    <t>Микроскоп Levenhuk 50L NG, монокулярный</t>
  </si>
  <si>
    <t>24601</t>
  </si>
  <si>
    <t>Микроскоп Levenhuk Rainbow 2L NG Amethyst\Аметист</t>
  </si>
  <si>
    <t>24602</t>
  </si>
  <si>
    <t>Микроскоп Levenhuk Rainbow 2L NG Azure\Лазурь</t>
  </si>
  <si>
    <t>24603</t>
  </si>
  <si>
    <t>Микроскоп Levenhuk Rainbow 2L NG Lime\Лайм</t>
  </si>
  <si>
    <t>24604</t>
  </si>
  <si>
    <t>Микроскоп Levenhuk Rainbow 2L NG Orange\Апельсин</t>
  </si>
  <si>
    <t>24606</t>
  </si>
  <si>
    <t>Микроскоп Levenhuk Rainbow 2L NG Rose\Роза</t>
  </si>
  <si>
    <t>24615</t>
  </si>
  <si>
    <t>Микроскоп Levenhuk 3L NG, монокулярный</t>
  </si>
  <si>
    <t>24617</t>
  </si>
  <si>
    <t>Микроскоп Levenhuk 40L NG, монокулярный</t>
  </si>
  <si>
    <t>24655</t>
  </si>
  <si>
    <t>Микроскоп Levenhuk Rainbow 50L NG Azure\Лазурь</t>
  </si>
  <si>
    <t>24657</t>
  </si>
  <si>
    <t>Микроскоп Levenhuk Rainbow 50L NG Amethyst\Аметист</t>
  </si>
  <si>
    <t>24658</t>
  </si>
  <si>
    <t>Микроскоп Levenhuk Rainbow 50L NG Orange\Апельсин</t>
  </si>
  <si>
    <t>24659</t>
  </si>
  <si>
    <t>Микроскоп Levenhuk Rainbow 50L NG Rose\Роза</t>
  </si>
  <si>
    <t>24616</t>
  </si>
  <si>
    <t>Микроскоп Levenhuk 2L NG, монокулярный</t>
  </si>
  <si>
    <t>71916</t>
  </si>
  <si>
    <t>Микроскоп Levenhuk 5S NG, монокулярный</t>
  </si>
  <si>
    <t>71917</t>
  </si>
  <si>
    <t>Микроскоп Levenhuk 7S NG, монокулярный</t>
  </si>
  <si>
    <t>24611</t>
  </si>
  <si>
    <t>Микроскоп Levenhuk 850B, бинокулярный</t>
  </si>
  <si>
    <t>18273</t>
  </si>
  <si>
    <t>Микроскоп Levenhuk 320, монокулярный</t>
  </si>
  <si>
    <t>69655</t>
  </si>
  <si>
    <t>Микроскоп Levenhuk 700M, монокулярный</t>
  </si>
  <si>
    <t>69656</t>
  </si>
  <si>
    <t>Микроскоп Levenhuk 720B, бинокулярный</t>
  </si>
  <si>
    <t>69657</t>
  </si>
  <si>
    <t>Микроскоп Levenhuk 740T, тринокулярный</t>
  </si>
  <si>
    <t>Цифровые микроскопы</t>
  </si>
  <si>
    <t>40030</t>
  </si>
  <si>
    <t>Микроскоп цифровой Levenhuk D870T, 8 Мпикс, тринокулярный</t>
  </si>
  <si>
    <t>18347</t>
  </si>
  <si>
    <t>Микроскоп цифровой Levenhuk D320L, 3,1 Мпикс, монокулярный</t>
  </si>
  <si>
    <t>24612</t>
  </si>
  <si>
    <t>Микроскоп цифровой Levenhuk D2L NG, монокулярный</t>
  </si>
  <si>
    <t>14899</t>
  </si>
  <si>
    <t>Микроскоп цифровой Levenhuk D70L, монокулярный</t>
  </si>
  <si>
    <t>69658</t>
  </si>
  <si>
    <t>Микроскоп цифровой Levenhuk D740T, 5,1 Мпикс, тринокулярный</t>
  </si>
  <si>
    <t>Цифровые микроскопы Levenhuk DTX</t>
  </si>
  <si>
    <t>61021</t>
  </si>
  <si>
    <t>Микроскоп цифровой Levenhuk DTX 50</t>
  </si>
  <si>
    <t>61020</t>
  </si>
  <si>
    <t>Микроскоп цифровой Levenhuk DTX 30</t>
  </si>
  <si>
    <t>70422</t>
  </si>
  <si>
    <t>Микроскоп цифровой Levenhuk DTX TV</t>
  </si>
  <si>
    <t>61024</t>
  </si>
  <si>
    <t>Микроскоп цифровой Levenhuk DTX 500 LCD</t>
  </si>
  <si>
    <t>61023</t>
  </si>
  <si>
    <t>Микроскоп цифровой Levenhuk DTX 500 Mobi</t>
  </si>
  <si>
    <t>61022</t>
  </si>
  <si>
    <t>Микроскоп цифровой Levenhuk DTX 90</t>
  </si>
  <si>
    <t>Инструментальные микроскопы Levenhuk</t>
  </si>
  <si>
    <t>70404</t>
  </si>
  <si>
    <t>Микроскоп Levenhuk 1ST, бинокулярный</t>
  </si>
  <si>
    <t>35322</t>
  </si>
  <si>
    <t>Микроскоп Levenhuk 2ST, бинокулярный</t>
  </si>
  <si>
    <t>35323</t>
  </si>
  <si>
    <t>Микроскоп Levenhuk 3ST, бинокулярный</t>
  </si>
  <si>
    <t>35321</t>
  </si>
  <si>
    <t>Микроскоп Levenhuk 5ST, бинокулярный</t>
  </si>
  <si>
    <t>Монокуляры</t>
  </si>
  <si>
    <t>69684</t>
  </si>
  <si>
    <t>Монокуляр Levenhuk Wise 8x32</t>
  </si>
  <si>
    <t>69685</t>
  </si>
  <si>
    <t>Монокуляр Levenhuk Wise 8x42</t>
  </si>
  <si>
    <t>69686</t>
  </si>
  <si>
    <t>Монокуляр Levenhuk Wise 10x42</t>
  </si>
  <si>
    <t>70813</t>
  </si>
  <si>
    <t>Монокуляр Levenhuk LabZZ MC2</t>
  </si>
  <si>
    <t>49149</t>
  </si>
  <si>
    <t>Монокуляр Levenhuk Wise 10–30x25</t>
  </si>
  <si>
    <t>67740</t>
  </si>
  <si>
    <t>Монокуляр Levenhuk Wise PLUS 10x42</t>
  </si>
  <si>
    <t>67739</t>
  </si>
  <si>
    <t>Монокуляр Levenhuk Wise PLUS 8x42</t>
  </si>
  <si>
    <t>67738</t>
  </si>
  <si>
    <t>Монокуляр Levenhuk Wise PLUS 8x32</t>
  </si>
  <si>
    <t>49148</t>
  </si>
  <si>
    <t>Монокуляр Levenhuk Wise 8–17x25</t>
  </si>
  <si>
    <t>Бинокли</t>
  </si>
  <si>
    <t>Бинокли Levenhuk</t>
  </si>
  <si>
    <t>Бинокли Levenhuk LabZZ</t>
  </si>
  <si>
    <t>69715</t>
  </si>
  <si>
    <t>Бинокль Levenhuk LabZZ B2</t>
  </si>
  <si>
    <t xml:space="preserve">Театральные бинокли Levenhuk Broadway </t>
  </si>
  <si>
    <t>17782</t>
  </si>
  <si>
    <t>Бинокль Levenhuk Broadway 325F с подсветкой и цепочкой, красный</t>
  </si>
  <si>
    <t>17781</t>
  </si>
  <si>
    <t xml:space="preserve">Бинокль Levenhuk Broadway 325F с подсветкой и цепочкой, серебряный </t>
  </si>
  <si>
    <t>17783</t>
  </si>
  <si>
    <t>Бинокль Levenhuk Broadway 325F с подсветкой и цепочкой, черный</t>
  </si>
  <si>
    <t>28818</t>
  </si>
  <si>
    <t>Бинокль Levenhuk Broadway 325F с подсветкой и цепочкой, золотой</t>
  </si>
  <si>
    <t>28817</t>
  </si>
  <si>
    <t>Бинокль Levenhuk Broadway 325F с подсветкой и цепочкой, белый</t>
  </si>
  <si>
    <t>28821</t>
  </si>
  <si>
    <t>Бинокль Levenhuk Broadway 325N лорнет с подсветкой, золотой</t>
  </si>
  <si>
    <t>28820</t>
  </si>
  <si>
    <t>Бинокль Levenhuk Broadway 325N лорнет с подсветкой, красный</t>
  </si>
  <si>
    <t>28822</t>
  </si>
  <si>
    <t>Бинокль Levenhuk Broadway 325N лорнет с подсветкой, серебряный</t>
  </si>
  <si>
    <t>17785</t>
  </si>
  <si>
    <t>Бинокль Levenhuk Broadway 325N лорнет с подсветкой, белый</t>
  </si>
  <si>
    <t>17784</t>
  </si>
  <si>
    <t>Бинокль Levenhuk Broadway 325N лорнет с подсветкой, черный</t>
  </si>
  <si>
    <t>Бинокли Levenhuk Atom</t>
  </si>
  <si>
    <t>67680</t>
  </si>
  <si>
    <t>Бинокль Levenhuk Atom 8x40</t>
  </si>
  <si>
    <t>67675</t>
  </si>
  <si>
    <t>Бинокль Levenhuk Atom 8x21</t>
  </si>
  <si>
    <t>67681</t>
  </si>
  <si>
    <t>Бинокль Levenhuk Atom 7x50</t>
  </si>
  <si>
    <t>67679</t>
  </si>
  <si>
    <t>Бинокль Levenhuk Atom 7x35</t>
  </si>
  <si>
    <t>67683</t>
  </si>
  <si>
    <t>Бинокль Levenhuk Atom 20x50</t>
  </si>
  <si>
    <t>67678</t>
  </si>
  <si>
    <t>Бинокль Levenhuk Atom 16x32</t>
  </si>
  <si>
    <t>67677</t>
  </si>
  <si>
    <t>Бинокль Levenhuk Atom 12x25</t>
  </si>
  <si>
    <t>67682</t>
  </si>
  <si>
    <t>Бинокль Levenhuk Atom 10x50</t>
  </si>
  <si>
    <t>67676</t>
  </si>
  <si>
    <t>Бинокль Levenhuk Atom 10x25</t>
  </si>
  <si>
    <t>67684</t>
  </si>
  <si>
    <t>Бинокль Levenhuk Atom 10–30x50</t>
  </si>
  <si>
    <t>Бинокли Levenhuk Karma</t>
  </si>
  <si>
    <t>67716</t>
  </si>
  <si>
    <t>Бинокль Levenhuk Karma 8x32</t>
  </si>
  <si>
    <t>67715</t>
  </si>
  <si>
    <t>Бинокль Levenhuk Karma 6,5x32</t>
  </si>
  <si>
    <t>67718</t>
  </si>
  <si>
    <t>Бинокль Levenhuk Karma 10x42</t>
  </si>
  <si>
    <t>67717</t>
  </si>
  <si>
    <t>Бинокль Levenhuk Karma 10x32</t>
  </si>
  <si>
    <t>67719</t>
  </si>
  <si>
    <t>Бинокль Levenhuk Karma 8x42</t>
  </si>
  <si>
    <t>Бинокли Levenhuk Karma PLUS</t>
  </si>
  <si>
    <t>67712</t>
  </si>
  <si>
    <t>Бинокль Levenhuk Karma PLUS 10x42</t>
  </si>
  <si>
    <t>67709</t>
  </si>
  <si>
    <t>Бинокль Levenhuk Karma PLUS 10x32</t>
  </si>
  <si>
    <t>67706</t>
  </si>
  <si>
    <t>Бинокль Levenhuk Karma PLUS 10x25</t>
  </si>
  <si>
    <t>67711</t>
  </si>
  <si>
    <t>Бинокль Levenhuk Karma PLUS 8x42</t>
  </si>
  <si>
    <t>67707</t>
  </si>
  <si>
    <t>Бинокль Levenhuk Karma PLUS 8x32</t>
  </si>
  <si>
    <t>67708</t>
  </si>
  <si>
    <t>Бинокль Levenhuk Karma PLUS 8x25</t>
  </si>
  <si>
    <t>67713</t>
  </si>
  <si>
    <t>Бинокль Levenhuk Karma PLUS 12x42</t>
  </si>
  <si>
    <t>67710</t>
  </si>
  <si>
    <t>Бинокль Levenhuk Karma PLUS 12x32</t>
  </si>
  <si>
    <t>Бинокли Levenhuk Karma PRO</t>
  </si>
  <si>
    <t>67703</t>
  </si>
  <si>
    <t>Бинокль Levenhuk Karma PRO 8x32</t>
  </si>
  <si>
    <t>67702</t>
  </si>
  <si>
    <t>Бинокль Levenhuk Karma PRO 8x25</t>
  </si>
  <si>
    <t>67704</t>
  </si>
  <si>
    <t>Бинокль Levenhuk Karma PRO 8x42</t>
  </si>
  <si>
    <t>67696</t>
  </si>
  <si>
    <t>Бинокль Levenhuk Karma PRO 10x25</t>
  </si>
  <si>
    <t>67697</t>
  </si>
  <si>
    <t>Бинокль Levenhuk Karma PRO 10x32</t>
  </si>
  <si>
    <t>67698</t>
  </si>
  <si>
    <t>Бинокль Levenhuk Karma PRO 10x42</t>
  </si>
  <si>
    <t>67699</t>
  </si>
  <si>
    <t>Бинокль Levenhuk Karma PRO 10x50</t>
  </si>
  <si>
    <t>67700</t>
  </si>
  <si>
    <t>Бинокль Levenhuk Karma PRO 12x50</t>
  </si>
  <si>
    <t>67701</t>
  </si>
  <si>
    <t>Бинокль Levenhuk Karma PRO 16x42</t>
  </si>
  <si>
    <t xml:space="preserve">Бинокли Levenhuk Monaco </t>
  </si>
  <si>
    <t>49140</t>
  </si>
  <si>
    <t>Бинокль Levenhuk Monaco 10x25</t>
  </si>
  <si>
    <t>49139</t>
  </si>
  <si>
    <t>Бинокль Levenhuk Monaco 10x32</t>
  </si>
  <si>
    <t>49138</t>
  </si>
  <si>
    <t>Бинокль Levenhuk Monaco 8x42</t>
  </si>
  <si>
    <t>49137</t>
  </si>
  <si>
    <t>Бинокль Levenhuk Monaco 10x42</t>
  </si>
  <si>
    <t>49136</t>
  </si>
  <si>
    <t>Бинокль Levenhuk Monaco 10x52</t>
  </si>
  <si>
    <t>49134</t>
  </si>
  <si>
    <t>Бинокль Levenhuk Monaco 15x56</t>
  </si>
  <si>
    <t>Бинокли Levenhuk Rainbow</t>
  </si>
  <si>
    <t>67691</t>
  </si>
  <si>
    <t>Бинокль Levenhuk Rainbow 8x25 Lime</t>
  </si>
  <si>
    <t>67694</t>
  </si>
  <si>
    <t>Бинокль Levenhuk Rainbow 8x25 Amethyst</t>
  </si>
  <si>
    <t>67690</t>
  </si>
  <si>
    <t>Бинокль Levenhuk Rainbow 8x25 Blue Wave</t>
  </si>
  <si>
    <t>67798</t>
  </si>
  <si>
    <t>Бинокль Levenhuk Rainbow 8x25 Lemon</t>
  </si>
  <si>
    <t>67692</t>
  </si>
  <si>
    <t>Бинокль Levenhuk Rainbow 8x25 Orange</t>
  </si>
  <si>
    <t>67693</t>
  </si>
  <si>
    <t>Бинокль Levenhuk Rainbow 8x25 Red Berry</t>
  </si>
  <si>
    <t>67689</t>
  </si>
  <si>
    <t>Бинокль Levenhuk Rainbow 8x25 White Snow</t>
  </si>
  <si>
    <t>Бинокли Levenhuk Bruno PLUS</t>
  </si>
  <si>
    <t>71146</t>
  </si>
  <si>
    <t>Бинокль Levenhuk Bruno PLUS 15x70</t>
  </si>
  <si>
    <t>71147</t>
  </si>
  <si>
    <t>Бинокль Levenhuk Bruno PLUS 20x80</t>
  </si>
  <si>
    <t>Бинокли Levenhuk Sherman</t>
  </si>
  <si>
    <t>67747</t>
  </si>
  <si>
    <t>Бинокль Levenhuk Sherman 8x40</t>
  </si>
  <si>
    <t>67734</t>
  </si>
  <si>
    <t>Бинокль Levenhuk Sherman 7x50</t>
  </si>
  <si>
    <t>Бинокли Levenhuk Sherman BASE</t>
  </si>
  <si>
    <t>71141</t>
  </si>
  <si>
    <t>Бинокль Levenhuk Sherman BASE 8x32</t>
  </si>
  <si>
    <t>71142</t>
  </si>
  <si>
    <t>Бинокль Levenhuk Sherman BASE 8x42</t>
  </si>
  <si>
    <t>71143</t>
  </si>
  <si>
    <t>Бинокль Levenhuk Sherman BASE 10x42</t>
  </si>
  <si>
    <t>71144</t>
  </si>
  <si>
    <t>Бинокль Levenhuk Sherman BASE 10x50</t>
  </si>
  <si>
    <t>71145</t>
  </si>
  <si>
    <t>Бинокль Levenhuk Sherman BASE 12x50</t>
  </si>
  <si>
    <t>Бинокли Levenhuk Sherman PLUS</t>
  </si>
  <si>
    <t>67730</t>
  </si>
  <si>
    <t>Бинокль Levenhuk Sherman PLUS 6,5x32</t>
  </si>
  <si>
    <t>67732</t>
  </si>
  <si>
    <t>Бинокль Levenhuk Sherman PLUS 12x50</t>
  </si>
  <si>
    <t>67733</t>
  </si>
  <si>
    <t>Бинокль Levenhuk Sherman PLUS 7x50</t>
  </si>
  <si>
    <t>67731</t>
  </si>
  <si>
    <t>Бинокль Levenhuk Sherman PLUS 10x50</t>
  </si>
  <si>
    <t>67729</t>
  </si>
  <si>
    <t>Бинокль Levenhuk Sherman PLUS 8x42</t>
  </si>
  <si>
    <t>Бинокли Levenhuk Sherman PRO</t>
  </si>
  <si>
    <t>67725</t>
  </si>
  <si>
    <t>Бинокль Levenhuk Sherman PRO 8x42</t>
  </si>
  <si>
    <t>67727</t>
  </si>
  <si>
    <t>Бинокль Levenhuk Sherman PRO 10x50</t>
  </si>
  <si>
    <t>67726</t>
  </si>
  <si>
    <t>Бинокль Levenhuk Sherman PRO 10x42</t>
  </si>
  <si>
    <t>67724</t>
  </si>
  <si>
    <t>Бинокль Levenhuk Sherman PRO 8x32</t>
  </si>
  <si>
    <t>67723</t>
  </si>
  <si>
    <t>Бинокль Levenhuk Sherman PRO 6,5x32</t>
  </si>
  <si>
    <t>67728</t>
  </si>
  <si>
    <t>Бинокль Levenhuk Sherman PRO 12x50</t>
  </si>
  <si>
    <t>Бинокли Levenhuk Vegas</t>
  </si>
  <si>
    <t>49141</t>
  </si>
  <si>
    <t>Бинокль Levenhuk Vegas 15x56</t>
  </si>
  <si>
    <t>49143</t>
  </si>
  <si>
    <t>Бинокль Levenhuk Vegas 8x25</t>
  </si>
  <si>
    <t>49142</t>
  </si>
  <si>
    <t>Бинокль Levenhuk Vegas 10x32</t>
  </si>
  <si>
    <t>29209</t>
  </si>
  <si>
    <t>Бинокль Levenhuk Vegas 10x25</t>
  </si>
  <si>
    <t>29205</t>
  </si>
  <si>
    <t>Бинокль Levenhuk Vegas 8x42</t>
  </si>
  <si>
    <t>29207</t>
  </si>
  <si>
    <t>Бинокль Levenhuk Vegas 10x52</t>
  </si>
  <si>
    <t>29208</t>
  </si>
  <si>
    <t>Бинокль Levenhuk Vegas 8x32</t>
  </si>
  <si>
    <t>29206</t>
  </si>
  <si>
    <t>Бинокль Levenhuk Vegas 10x42</t>
  </si>
  <si>
    <t>Зрительные трубы</t>
  </si>
  <si>
    <t>Зрительные трубы Levenhuk Blaze</t>
  </si>
  <si>
    <t>67741</t>
  </si>
  <si>
    <t>Зрительная труба Levenhuk Blaze 60</t>
  </si>
  <si>
    <t>67945</t>
  </si>
  <si>
    <t>Зрительная труба Levenhuk Blaze 50</t>
  </si>
  <si>
    <t>67946</t>
  </si>
  <si>
    <t>Зрительная труба Levenhuk Blaze 90</t>
  </si>
  <si>
    <t>Зрительные трубы Levenhuk Blaze BASE</t>
  </si>
  <si>
    <t>Зрительные трубы Levenhuk Blaze PLUS</t>
  </si>
  <si>
    <t>67742</t>
  </si>
  <si>
    <t>Зрительная труба Levenhuk Blaze 50 PLUS</t>
  </si>
  <si>
    <t>67743</t>
  </si>
  <si>
    <t>Зрительная труба Levenhuk Blaze 60 PLUS</t>
  </si>
  <si>
    <t>67744</t>
  </si>
  <si>
    <t>Зрительная труба Levenhuk Blaze 90 PLUS</t>
  </si>
  <si>
    <t>67745</t>
  </si>
  <si>
    <t>Зрительная труба Levenhuk Blaze 100 PLUS</t>
  </si>
  <si>
    <t>67746</t>
  </si>
  <si>
    <t>Зрительная труба Levenhuk Blaze 70 PLUS</t>
  </si>
  <si>
    <t>Зрительные трубы Levenhuk Blaze PRO</t>
  </si>
  <si>
    <t>Зрительные трубы Levenhuk Spyglass</t>
  </si>
  <si>
    <t>70751</t>
  </si>
  <si>
    <t>Зрительная труба Levenhuk Spyglass SG2</t>
  </si>
  <si>
    <t>Лупы</t>
  </si>
  <si>
    <t xml:space="preserve">Лупы Levenhuk </t>
  </si>
  <si>
    <t>38122</t>
  </si>
  <si>
    <t>Линза Френеля Levenhuk Zeno 90, 2,5x, 48x45 мм, 1 LED, металл</t>
  </si>
  <si>
    <t>69674</t>
  </si>
  <si>
    <t>Лупа нашейная Levenhuk Zeno Vizor N1</t>
  </si>
  <si>
    <t>69675</t>
  </si>
  <si>
    <t>Лупа нашейная Levenhuk Zeno Vizor N2</t>
  </si>
  <si>
    <t>38114</t>
  </si>
  <si>
    <t>Лупа Levenhuk Zeno 50, 2,2/4,4x, 88/21 мм, 2 LED</t>
  </si>
  <si>
    <t>38121</t>
  </si>
  <si>
    <t>Лупа Levenhuk Zeno 100, 2,5/5x, 78/19 мм, металл</t>
  </si>
  <si>
    <t>38115</t>
  </si>
  <si>
    <t>Лупа Levenhuk Zeno 60, 2,5/5x, 88/21 мм, 2 LED</t>
  </si>
  <si>
    <t>38118</t>
  </si>
  <si>
    <t>Лупа Levenhuk Zeno 400, 2/4x, 88/21 мм, 2 LED, металл</t>
  </si>
  <si>
    <t>38116</t>
  </si>
  <si>
    <t>Лупа Levenhuk Zeno 500, 3,5x, 56 мм, 8 LED, металл</t>
  </si>
  <si>
    <t>38117</t>
  </si>
  <si>
    <t>Лупа Levenhuk Zeno 600, 2,5x/5x, 90/21 мм, 12 LED, металл</t>
  </si>
  <si>
    <t>38120</t>
  </si>
  <si>
    <t>Лупа Levenhuk Zeno 700, 10x, 30 мм, 3 LED, металл</t>
  </si>
  <si>
    <t>38119</t>
  </si>
  <si>
    <t>Лупа Levenhuk Zeno 1000, 2,5/5x, 88/21 мм, 2 LED</t>
  </si>
  <si>
    <t>70810</t>
  </si>
  <si>
    <t>Лупа-стакан Levenhuk LabZZ C3</t>
  </si>
  <si>
    <t>70442</t>
  </si>
  <si>
    <t>Лупа настольная Levenhuk Zeno Desk D5</t>
  </si>
  <si>
    <t>70811</t>
  </si>
  <si>
    <t>Лупа с компасом Levenhuk LabZZ MG1</t>
  </si>
  <si>
    <t>70812</t>
  </si>
  <si>
    <t>Лупа с компасом Levenhuk LabZZ MG3</t>
  </si>
  <si>
    <t>70431</t>
  </si>
  <si>
    <t>Лупа-очки Levenhuk Zeno Vizor G0</t>
  </si>
  <si>
    <t>70432</t>
  </si>
  <si>
    <t>Лупа-очки Levenhuk Zeno Vizor G4</t>
  </si>
  <si>
    <t>70433</t>
  </si>
  <si>
    <t>Лупа налобная Levenhuk Zeno Vizor H4</t>
  </si>
  <si>
    <t>70434</t>
  </si>
  <si>
    <t>Лупа Levenhuk Zeno Gem M1</t>
  </si>
  <si>
    <t>70435</t>
  </si>
  <si>
    <t>Лупа Levenhuk Zeno Gem M3</t>
  </si>
  <si>
    <t>70436</t>
  </si>
  <si>
    <t>Лупа Levenhuk Zeno Gem M5</t>
  </si>
  <si>
    <t>70437</t>
  </si>
  <si>
    <t>Лупа Levenhuk Zeno Gem M7</t>
  </si>
  <si>
    <t>70438</t>
  </si>
  <si>
    <t>Лупа Levenhuk Zeno Gem M9</t>
  </si>
  <si>
    <t>70517</t>
  </si>
  <si>
    <t>Лупа Levenhuk Zeno Gem M11</t>
  </si>
  <si>
    <t>70440</t>
  </si>
  <si>
    <t>Лупа настольная Levenhuk Zeno Desk D1</t>
  </si>
  <si>
    <t>70443</t>
  </si>
  <si>
    <t>Лупа настольная Levenhuk Zeno Desk D7</t>
  </si>
  <si>
    <t>70444</t>
  </si>
  <si>
    <t>Лупа настольная Levenhuk Zeno Desk D9</t>
  </si>
  <si>
    <t>70445</t>
  </si>
  <si>
    <t>Лупа настольная Levenhuk Zeno Desk D11</t>
  </si>
  <si>
    <t>70446</t>
  </si>
  <si>
    <t>Лупа настольная Levenhuk Zeno Desk D13</t>
  </si>
  <si>
    <t>70421</t>
  </si>
  <si>
    <t>Лупа цифровая Levenhuk DTX 43</t>
  </si>
  <si>
    <t>69716</t>
  </si>
  <si>
    <t>Лупа-стакан Levenhuk LabZZ C1</t>
  </si>
  <si>
    <t>69673</t>
  </si>
  <si>
    <t>Лупа-очки Levenhuk Zeno Vizor G3</t>
  </si>
  <si>
    <t>71205</t>
  </si>
  <si>
    <t>Лупа настольная Levenhuk Zeno Desk D0</t>
  </si>
  <si>
    <t>69668</t>
  </si>
  <si>
    <t>Лупа налобная Levenhuk Zeno Vizor H1</t>
  </si>
  <si>
    <t>69669</t>
  </si>
  <si>
    <t>Лупа налобная Levenhuk Zeno Vizor H2</t>
  </si>
  <si>
    <t>69670</t>
  </si>
  <si>
    <t>Лупа налобная Levenhuk Zeno Vizor H3</t>
  </si>
  <si>
    <t>69671</t>
  </si>
  <si>
    <t>Лупа-очки Levenhuk Zeno Vizor G1</t>
  </si>
  <si>
    <t>69672</t>
  </si>
  <si>
    <t>Лупа-очки Levenhuk Zeno Vizor G2</t>
  </si>
  <si>
    <t>69202</t>
  </si>
  <si>
    <t>Лупа Levenhuk Zeno 900, 5x, 75 мм, 3 LED, металл</t>
  </si>
  <si>
    <t>70439</t>
  </si>
  <si>
    <t>Лупа Levenhuk Zeno Gem M13</t>
  </si>
  <si>
    <t>70441</t>
  </si>
  <si>
    <t>Лупа настольная Levenhuk Zeno Desk D3</t>
  </si>
  <si>
    <t>Телескопы и аксессуары Levenhuk Ra</t>
  </si>
  <si>
    <t>Окуляры</t>
  </si>
  <si>
    <t>45117</t>
  </si>
  <si>
    <t>Окуляр Levenhuk Ra Plössl 25 мм, 1,25"</t>
  </si>
  <si>
    <t>45118</t>
  </si>
  <si>
    <t>Окуляр Levenhuk Ra Plössl 30 мм, 2"</t>
  </si>
  <si>
    <t>45119</t>
  </si>
  <si>
    <t>Окуляр Levenhuk Ra Plössl 40 мм, 2"</t>
  </si>
  <si>
    <t>Фильтры</t>
  </si>
  <si>
    <t>50789</t>
  </si>
  <si>
    <t>Фильтр засветки для Шмидта-Кассегрена Levenhuk Ra 2"-24 UNC</t>
  </si>
  <si>
    <t xml:space="preserve">Прочие аксессуары </t>
  </si>
  <si>
    <t>50754</t>
  </si>
  <si>
    <t>Редюсер Levenhuk Ra 0,75x для Ричи-Кретьен</t>
  </si>
  <si>
    <t>Компасы</t>
  </si>
  <si>
    <t>70826</t>
  </si>
  <si>
    <t>Компас Levenhuk LabZZ CM2</t>
  </si>
  <si>
    <t>70825</t>
  </si>
  <si>
    <t>Компас Levenhuk DC65</t>
  </si>
  <si>
    <t>70788</t>
  </si>
  <si>
    <t>Походный набор Levenhuk LabZZ SK1</t>
  </si>
  <si>
    <t>Литература</t>
  </si>
  <si>
    <t>13991</t>
  </si>
  <si>
    <t>Карта звездного неба Levenhuk M20 подвижная, большая</t>
  </si>
  <si>
    <t>70729</t>
  </si>
  <si>
    <t>Книга знаний в 2 томах. «Космос. Микромир»</t>
  </si>
  <si>
    <t>70073</t>
  </si>
  <si>
    <t>Книга знаний «Космос. Непустая пустота»</t>
  </si>
  <si>
    <t>Книга знаний «Невидимый мир»</t>
  </si>
  <si>
    <t>29372</t>
  </si>
  <si>
    <t>Справочник астронома-любителя «Увидеть все!», А.А. Шимбалев</t>
  </si>
  <si>
    <t>Фонари</t>
  </si>
  <si>
    <t>70819</t>
  </si>
  <si>
    <t>Фонарик Levenhuk LabZZ F1</t>
  </si>
  <si>
    <t>70820</t>
  </si>
  <si>
    <t>Фонарик Levenhuk LabZZ F3</t>
  </si>
  <si>
    <t>Средства для очистки оптики</t>
  </si>
  <si>
    <t>51446</t>
  </si>
  <si>
    <t>Карандаш чистящий Levenhuk Cleaning Pen LP10</t>
  </si>
  <si>
    <t>10663</t>
  </si>
  <si>
    <t>Набор для ухода за оптикой Levenhuk (2 салфетки 15x15 см, спрей 95 мл)</t>
  </si>
  <si>
    <t>29282</t>
  </si>
  <si>
    <t>Салфетка для ухода за оптикой Levenhuk P20 NG 20x20 см</t>
  </si>
  <si>
    <t>Аксессуары для телескопов</t>
  </si>
  <si>
    <t>Карты и постеры</t>
  </si>
  <si>
    <t>30356</t>
  </si>
  <si>
    <t>Компас Levenhuk DC45</t>
  </si>
  <si>
    <t>13992</t>
  </si>
  <si>
    <t>Карта звездного неба Levenhuk M12 подвижная, малая</t>
  </si>
  <si>
    <t>16649</t>
  </si>
  <si>
    <t>Постер Levenhuk «Луна»</t>
  </si>
  <si>
    <t>16651</t>
  </si>
  <si>
    <t>Постер Levenhuk «Солнце и другие звезды»</t>
  </si>
  <si>
    <t>30355</t>
  </si>
  <si>
    <t>Комплект постеров Levenhuk «Космос», пакет</t>
  </si>
  <si>
    <t>16652</t>
  </si>
  <si>
    <t>Комплект постеров Levenhuk «Космос»</t>
  </si>
  <si>
    <t>34755</t>
  </si>
  <si>
    <t>Ростомер Levenhuk «Дорасти до Солнца»</t>
  </si>
  <si>
    <t>Окуляры и камеры</t>
  </si>
  <si>
    <t>70360</t>
  </si>
  <si>
    <t>Камера цифровая Levenhuk T130 PLUS</t>
  </si>
  <si>
    <t>70361</t>
  </si>
  <si>
    <t>Камера цифровая Levenhuk T300 PLUS</t>
  </si>
  <si>
    <t>70362</t>
  </si>
  <si>
    <t>Камера цифровая Levenhuk T500 PLUS</t>
  </si>
  <si>
    <t>70363</t>
  </si>
  <si>
    <t>Камера цифровая Levenhuk T800 PLUS</t>
  </si>
  <si>
    <t>28070</t>
  </si>
  <si>
    <t>Окуляр Levenhuk Kellner 6,3 мм, 1,25"</t>
  </si>
  <si>
    <t>28076</t>
  </si>
  <si>
    <t>Окуляр Levenhuk Plössl 6,3 мм, 1,25"</t>
  </si>
  <si>
    <t>28077</t>
  </si>
  <si>
    <t>Окуляр Levenhuk Plössl 7,5 мм, 1,25"</t>
  </si>
  <si>
    <t>27652</t>
  </si>
  <si>
    <t>Окуляр Levenhuk Plössl 6,5 мм, 1,25"</t>
  </si>
  <si>
    <t>28074</t>
  </si>
  <si>
    <t>Окуляр Levenhuk Super Plössl 6,3 мм, 1,25"</t>
  </si>
  <si>
    <t>28075</t>
  </si>
  <si>
    <t>Окуляр Levenhuk Super Plössl 7,5 мм, 1,25"</t>
  </si>
  <si>
    <t>28069</t>
  </si>
  <si>
    <t>Окуляр Levenhuk Zoom 8–24 мм, 1,25"</t>
  </si>
  <si>
    <t>28068</t>
  </si>
  <si>
    <t>Окуляр Levenhuk Zoom 7–21 мм, 1,25"</t>
  </si>
  <si>
    <t>50758</t>
  </si>
  <si>
    <t>Окуляр Levenhuk Plössl 9 мм, 1,25"</t>
  </si>
  <si>
    <t>50756</t>
  </si>
  <si>
    <t>Окуляр Levenhuk Plössl 4 мм, 1,25"</t>
  </si>
  <si>
    <t>50759</t>
  </si>
  <si>
    <t>Окуляр Levenhuk Plössl 12 мм, 1,25"</t>
  </si>
  <si>
    <t>50760</t>
  </si>
  <si>
    <t>Окуляр Levenhuk Plössl 15 мм, 1,25"</t>
  </si>
  <si>
    <t>50771</t>
  </si>
  <si>
    <t>Окуляр Levenhuk SuperView 42 мм, 2"</t>
  </si>
  <si>
    <t>50770</t>
  </si>
  <si>
    <t>Окуляр Levenhuk SuperView 30 мм, 2"</t>
  </si>
  <si>
    <t>50766</t>
  </si>
  <si>
    <t>Окуляр Levenhuk Kellner WA 32 мм, 2"</t>
  </si>
  <si>
    <t>50769</t>
  </si>
  <si>
    <t>Окуляр Levenhuk SuperView 20 мм, 1,25"</t>
  </si>
  <si>
    <t>35959</t>
  </si>
  <si>
    <t>Камера цифровая Levenhuk T310 NG 3M</t>
  </si>
  <si>
    <t>35958</t>
  </si>
  <si>
    <t>Камера цифровая Levenhuk T130 NG 1,3M</t>
  </si>
  <si>
    <t>50765</t>
  </si>
  <si>
    <t>Окуляр Levenhuk Kellner WA 26 мм, 2"</t>
  </si>
  <si>
    <t>50757</t>
  </si>
  <si>
    <t>Окуляр Levenhuk Plössl 6 мм, 1,25"</t>
  </si>
  <si>
    <t>50761</t>
  </si>
  <si>
    <t>Окуляр Levenhuk Plössl 20 мм, 1,25"</t>
  </si>
  <si>
    <t>50762</t>
  </si>
  <si>
    <t>Окуляр Levenhuk Plössl 25 мм, 1,25"</t>
  </si>
  <si>
    <t>50763</t>
  </si>
  <si>
    <t>Окуляр Levenhuk Plössl 32 мм, 1,25"</t>
  </si>
  <si>
    <t>50764</t>
  </si>
  <si>
    <t>Окуляр Levenhuk Plössl 40 мм, 1,25"</t>
  </si>
  <si>
    <t>50767</t>
  </si>
  <si>
    <t>Окуляр Levenhuk Kellner WA 40 мм, 2"</t>
  </si>
  <si>
    <t>50772</t>
  </si>
  <si>
    <t>Окуляр Levenhuk SuperView 50 мм, 2"</t>
  </si>
  <si>
    <t>50768</t>
  </si>
  <si>
    <t>Окуляр Levenhuk SuperView 15 мм, 1,25"</t>
  </si>
  <si>
    <t>Линзы Барлоу</t>
  </si>
  <si>
    <t>27650</t>
  </si>
  <si>
    <t>Линза Барлоу Levenhuk Super 3x, 1,25"</t>
  </si>
  <si>
    <t>27651</t>
  </si>
  <si>
    <t>Линза Барлоу Levenhuk Super 5x, 1,25"</t>
  </si>
  <si>
    <t>22280</t>
  </si>
  <si>
    <t>Линза Барлоу Levenhuk A2x, 1,25"</t>
  </si>
  <si>
    <t>22281</t>
  </si>
  <si>
    <t>Линза Барлоу Levenhuk A3x, 1,25"</t>
  </si>
  <si>
    <t>44473</t>
  </si>
  <si>
    <t>Линза Барлоу Levenhuk 2x, 1,25", с адаптером для камеры</t>
  </si>
  <si>
    <t>Светофильтры</t>
  </si>
  <si>
    <t>28079</t>
  </si>
  <si>
    <t>Солнечный фильтр Levenhuk для рефлектора 76</t>
  </si>
  <si>
    <t>28080</t>
  </si>
  <si>
    <t>Солнечный фильтр Levenhuk для рефрактора 70</t>
  </si>
  <si>
    <t>28090</t>
  </si>
  <si>
    <t>Светофильтр Levenhuk желтый №12, 1,25"</t>
  </si>
  <si>
    <t>28087</t>
  </si>
  <si>
    <t>Светофильтр Levenhuk зеленый №58, 1,25"</t>
  </si>
  <si>
    <t>28088</t>
  </si>
  <si>
    <t>Светофильтр Levenhuk красный №25, 1,25"</t>
  </si>
  <si>
    <t>28089</t>
  </si>
  <si>
    <t>Светофильтр Levenhuk оранжевый №21, 1,25"</t>
  </si>
  <si>
    <t>28086</t>
  </si>
  <si>
    <t>Светофильтр Levenhuk светло-зеленый №56, 1,25"</t>
  </si>
  <si>
    <t>28091</t>
  </si>
  <si>
    <t>Светофильтр Levenhuk голубой №80A, 1,25"</t>
  </si>
  <si>
    <t>28081</t>
  </si>
  <si>
    <t>Солнечный фильтр Levenhuk для рефрактора 90</t>
  </si>
  <si>
    <t>28082</t>
  </si>
  <si>
    <t>Солнечный фильтр Levenhuk для рефрактора 102</t>
  </si>
  <si>
    <t>28083</t>
  </si>
  <si>
    <t>Солнечный фильтр Levenhuk для рефлектора 114</t>
  </si>
  <si>
    <t>28084</t>
  </si>
  <si>
    <t>Солнечный фильтр Levenhuk для рефрактора 120</t>
  </si>
  <si>
    <t>28085</t>
  </si>
  <si>
    <t>Солнечный фильтр Levenhuk для МАК 127</t>
  </si>
  <si>
    <t>68243</t>
  </si>
  <si>
    <t>Солнечный фильтр Levenhuk для МАК 105</t>
  </si>
  <si>
    <t>68244</t>
  </si>
  <si>
    <t>Солнечный фильтр Levenhuk для рефлектора 130</t>
  </si>
  <si>
    <t>50790</t>
  </si>
  <si>
    <t>Набор светофильтров Levenhuk F2 «Луна и Марс»</t>
  </si>
  <si>
    <t>50792</t>
  </si>
  <si>
    <t>Набор светофильтров Levenhuk F8 «Солнечная система»</t>
  </si>
  <si>
    <t>50791</t>
  </si>
  <si>
    <t>Набор светофильтров Levenhuk F4 «Солнечная система»</t>
  </si>
  <si>
    <t>Оптические аксессуары</t>
  </si>
  <si>
    <t>28092</t>
  </si>
  <si>
    <t>Т-кольцо Levenhuk для камер Canon M48</t>
  </si>
  <si>
    <t>28093</t>
  </si>
  <si>
    <t>Т-кольцо Levenhuk для камер Nikon M48</t>
  </si>
  <si>
    <t>28094</t>
  </si>
  <si>
    <t>Т-кольцо Levenhuk для камер Sony M48</t>
  </si>
  <si>
    <t>50773</t>
  </si>
  <si>
    <t>Линза Барлоу Levenhuk 2x, 1,25"</t>
  </si>
  <si>
    <t>50774</t>
  </si>
  <si>
    <t>Линза Барлоу Levenhuk 2x, 2" ED</t>
  </si>
  <si>
    <t>50775</t>
  </si>
  <si>
    <t>Линза Барлоу Levenhuk 2,5x, 1,25"</t>
  </si>
  <si>
    <t>50776</t>
  </si>
  <si>
    <t>Линза Барлоу Levenhuk 3x, 1,25" ED</t>
  </si>
  <si>
    <t>50777</t>
  </si>
  <si>
    <t>Линза Барлоу Levenhuk 5x, 1,25"</t>
  </si>
  <si>
    <t>Сумки для телескопов</t>
  </si>
  <si>
    <t>37465</t>
  </si>
  <si>
    <t>Сумка Levenhuk Zongo 40 для телескопа, черная большая</t>
  </si>
  <si>
    <t>37624</t>
  </si>
  <si>
    <t>Сумка Levenhuk Zongo 80 для телескопа, синяя большая</t>
  </si>
  <si>
    <t>37466</t>
  </si>
  <si>
    <t>Сумка Levenhuk Zongo 20 для телескопа, черная малая</t>
  </si>
  <si>
    <t>37623</t>
  </si>
  <si>
    <t>Сумка Levenhuk Zongo 60 для телескопа, синяя малая</t>
  </si>
  <si>
    <t>Цифровые камеры и окуляры</t>
  </si>
  <si>
    <t>70357</t>
  </si>
  <si>
    <t>Камера цифровая Levenhuk M800 PLUS</t>
  </si>
  <si>
    <t>70358</t>
  </si>
  <si>
    <t>Камера цифровая Levenhuk M1000 PLUS</t>
  </si>
  <si>
    <t>70359</t>
  </si>
  <si>
    <t>Камера цифровая Levenhuk M1400 PLUS</t>
  </si>
  <si>
    <t>69417</t>
  </si>
  <si>
    <t>Окуляр Levenhuk Rainbow WF10x</t>
  </si>
  <si>
    <t>69419</t>
  </si>
  <si>
    <t>Окуляр Levenhuk Rainbow WF16x</t>
  </si>
  <si>
    <t>69420</t>
  </si>
  <si>
    <t>Окуляр Levenhuk Rainbow 50L WF10x</t>
  </si>
  <si>
    <t>69421</t>
  </si>
  <si>
    <t>Окуляр Levenhuk Rainbow 50L WF16x</t>
  </si>
  <si>
    <t>70355</t>
  </si>
  <si>
    <t>Камера цифровая Levenhuk M300 BASE</t>
  </si>
  <si>
    <t>70356</t>
  </si>
  <si>
    <t>Камера цифровая Levenhuk M500 BASE</t>
  </si>
  <si>
    <t>70353</t>
  </si>
  <si>
    <t>Камера цифровая Levenhuk M130 BASE</t>
  </si>
  <si>
    <t>70354</t>
  </si>
  <si>
    <t>Камера цифровая Levenhuk M200 BASE</t>
  </si>
  <si>
    <t>70352</t>
  </si>
  <si>
    <t>Камера цифровая Levenhuk M35 BASE</t>
  </si>
  <si>
    <t>Микропрепараты, наборы для опытов</t>
  </si>
  <si>
    <t>16282</t>
  </si>
  <si>
    <t>Стекла покровные Levenhuk G100, 100 шт.</t>
  </si>
  <si>
    <t>16281</t>
  </si>
  <si>
    <t>Стекла предметные Levenhuk G50, 50 шт.</t>
  </si>
  <si>
    <t>29280</t>
  </si>
  <si>
    <t>Набор микропрепаратов Levenhuk N80 NG «Увидеть все!»</t>
  </si>
  <si>
    <t>29279</t>
  </si>
  <si>
    <t>Набор готовых микропрепаратов Levenhuk N10 NG</t>
  </si>
  <si>
    <t>13461</t>
  </si>
  <si>
    <t>Набор для опытов с микроскопом Levenhuk K50</t>
  </si>
  <si>
    <t>29276</t>
  </si>
  <si>
    <t>Набор готовых микропрепаратов Levenhuk N18 NG</t>
  </si>
  <si>
    <t>29277</t>
  </si>
  <si>
    <t>Набор готовых микропрепаратов Levenhuk N20 NG</t>
  </si>
  <si>
    <t>29278</t>
  </si>
  <si>
    <t>Набор готовых микропрепаратов Levenhuk N38 NG</t>
  </si>
  <si>
    <t>Прочие аксессуары</t>
  </si>
  <si>
    <t>71786</t>
  </si>
  <si>
    <t>Препаратоводитель Levenhuk MS3</t>
  </si>
  <si>
    <t>Аксессуары для биноклей</t>
  </si>
  <si>
    <t>71148</t>
  </si>
  <si>
    <t>Ремень плавающий Levenhuk FS10 для биноклей и фототехники</t>
  </si>
  <si>
    <t>49236</t>
  </si>
  <si>
    <t>Зонт Levenhuk Star Sky U10, черный</t>
  </si>
  <si>
    <t>37718</t>
  </si>
  <si>
    <t>Зонт Levenhuk Star Sky U10, темно-синий</t>
  </si>
  <si>
    <t>46393</t>
  </si>
  <si>
    <t>Масло иммерсионное Levenhuk</t>
  </si>
  <si>
    <t>Зрительные трубы Levenhuk</t>
  </si>
  <si>
    <t>По запросу</t>
  </si>
  <si>
    <t>Цена, руб.</t>
  </si>
  <si>
    <t>Прайс-лист Levenhuk</t>
  </si>
  <si>
    <r>
      <rPr>
        <b/>
        <sz val="9"/>
        <color rgb="FFFF0000"/>
        <rFont val="Calibri"/>
        <family val="2"/>
        <charset val="204"/>
        <scheme val="minor"/>
      </rPr>
      <t>А</t>
    </r>
    <r>
      <rPr>
        <b/>
        <sz val="9"/>
        <color indexed="8"/>
        <rFont val="Calibri"/>
        <family val="2"/>
        <charset val="204"/>
        <scheme val="minor"/>
      </rPr>
      <t xml:space="preserve">рхангельск (8182)63-90-72 </t>
    </r>
    <r>
      <rPr>
        <b/>
        <sz val="9"/>
        <color rgb="FFFF0000"/>
        <rFont val="Calibri"/>
        <family val="2"/>
        <charset val="204"/>
        <scheme val="minor"/>
      </rPr>
      <t>А</t>
    </r>
    <r>
      <rPr>
        <b/>
        <sz val="9"/>
        <color indexed="8"/>
        <rFont val="Calibri"/>
        <family val="2"/>
        <charset val="204"/>
        <scheme val="minor"/>
      </rPr>
      <t xml:space="preserve">стана +7(7172)727-132 </t>
    </r>
    <r>
      <rPr>
        <b/>
        <sz val="9"/>
        <color rgb="FFFF0000"/>
        <rFont val="Calibri"/>
        <family val="2"/>
        <charset val="204"/>
        <scheme val="minor"/>
      </rPr>
      <t>Б</t>
    </r>
    <r>
      <rPr>
        <b/>
        <sz val="9"/>
        <color indexed="8"/>
        <rFont val="Calibri"/>
        <family val="2"/>
        <charset val="204"/>
        <scheme val="minor"/>
      </rPr>
      <t>елгород (4722)40-23-64</t>
    </r>
    <r>
      <rPr>
        <b/>
        <sz val="9"/>
        <color rgb="FFFF0000"/>
        <rFont val="Calibri"/>
        <family val="2"/>
        <charset val="204"/>
        <scheme val="minor"/>
      </rPr>
      <t xml:space="preserve"> Б</t>
    </r>
    <r>
      <rPr>
        <b/>
        <sz val="9"/>
        <color indexed="8"/>
        <rFont val="Calibri"/>
        <family val="2"/>
        <charset val="204"/>
        <scheme val="minor"/>
      </rPr>
      <t xml:space="preserve">рянск (4832)59-03-52 
</t>
    </r>
    <r>
      <rPr>
        <b/>
        <sz val="9"/>
        <color rgb="FFFF0000"/>
        <rFont val="Calibri"/>
        <family val="2"/>
        <charset val="204"/>
        <scheme val="minor"/>
      </rPr>
      <t>В</t>
    </r>
    <r>
      <rPr>
        <b/>
        <sz val="9"/>
        <color indexed="8"/>
        <rFont val="Calibri"/>
        <family val="2"/>
        <charset val="204"/>
        <scheme val="minor"/>
      </rPr>
      <t xml:space="preserve">ладивосток (423)249-28-31 </t>
    </r>
    <r>
      <rPr>
        <b/>
        <sz val="9"/>
        <color rgb="FFFF0000"/>
        <rFont val="Calibri"/>
        <family val="2"/>
        <charset val="204"/>
        <scheme val="minor"/>
      </rPr>
      <t>В</t>
    </r>
    <r>
      <rPr>
        <b/>
        <sz val="9"/>
        <color indexed="8"/>
        <rFont val="Calibri"/>
        <family val="2"/>
        <charset val="204"/>
        <scheme val="minor"/>
      </rPr>
      <t xml:space="preserve">олгоград (844)278-03-48 </t>
    </r>
    <r>
      <rPr>
        <b/>
        <sz val="9"/>
        <color rgb="FFFF0000"/>
        <rFont val="Calibri"/>
        <family val="2"/>
        <charset val="204"/>
        <scheme val="minor"/>
      </rPr>
      <t>В</t>
    </r>
    <r>
      <rPr>
        <b/>
        <sz val="9"/>
        <color indexed="8"/>
        <rFont val="Calibri"/>
        <family val="2"/>
        <charset val="204"/>
        <scheme val="minor"/>
      </rPr>
      <t xml:space="preserve">ологда (8172)26-41-59 </t>
    </r>
    <r>
      <rPr>
        <b/>
        <sz val="9"/>
        <color rgb="FFFF0000"/>
        <rFont val="Calibri"/>
        <family val="2"/>
        <charset val="204"/>
        <scheme val="minor"/>
      </rPr>
      <t>В</t>
    </r>
    <r>
      <rPr>
        <b/>
        <sz val="9"/>
        <color indexed="8"/>
        <rFont val="Calibri"/>
        <family val="2"/>
        <charset val="204"/>
        <scheme val="minor"/>
      </rPr>
      <t xml:space="preserve">оронеж (473)204-51-73 
</t>
    </r>
    <r>
      <rPr>
        <b/>
        <sz val="9"/>
        <color rgb="FFFF0000"/>
        <rFont val="Calibri"/>
        <family val="2"/>
        <charset val="204"/>
        <scheme val="minor"/>
      </rPr>
      <t>Е</t>
    </r>
    <r>
      <rPr>
        <b/>
        <sz val="9"/>
        <color indexed="8"/>
        <rFont val="Calibri"/>
        <family val="2"/>
        <charset val="204"/>
        <scheme val="minor"/>
      </rPr>
      <t xml:space="preserve">катеринбург (343)384-55-89 </t>
    </r>
    <r>
      <rPr>
        <b/>
        <sz val="9"/>
        <color rgb="FFFF0000"/>
        <rFont val="Calibri"/>
        <family val="2"/>
        <charset val="204"/>
        <scheme val="minor"/>
      </rPr>
      <t>И</t>
    </r>
    <r>
      <rPr>
        <b/>
        <sz val="9"/>
        <color indexed="8"/>
        <rFont val="Calibri"/>
        <family val="2"/>
        <charset val="204"/>
        <scheme val="minor"/>
      </rPr>
      <t xml:space="preserve">ваново (4932)77-34-06 </t>
    </r>
    <r>
      <rPr>
        <b/>
        <sz val="9"/>
        <color rgb="FFFF0000"/>
        <rFont val="Calibri"/>
        <family val="2"/>
        <charset val="204"/>
        <scheme val="minor"/>
      </rPr>
      <t>И</t>
    </r>
    <r>
      <rPr>
        <b/>
        <sz val="9"/>
        <color indexed="8"/>
        <rFont val="Calibri"/>
        <family val="2"/>
        <charset val="204"/>
        <scheme val="minor"/>
      </rPr>
      <t xml:space="preserve">жевск (3412)26-03-58 </t>
    </r>
    <r>
      <rPr>
        <b/>
        <sz val="9"/>
        <color rgb="FFFF0000"/>
        <rFont val="Calibri"/>
        <family val="2"/>
        <charset val="204"/>
        <scheme val="minor"/>
      </rPr>
      <t>К</t>
    </r>
    <r>
      <rPr>
        <b/>
        <sz val="9"/>
        <color indexed="8"/>
        <rFont val="Calibri"/>
        <family val="2"/>
        <charset val="204"/>
        <scheme val="minor"/>
      </rPr>
      <t xml:space="preserve">азань (843)206-01-48 
</t>
    </r>
    <r>
      <rPr>
        <b/>
        <sz val="9"/>
        <color rgb="FFFF0000"/>
        <rFont val="Calibri"/>
        <family val="2"/>
        <charset val="204"/>
        <scheme val="minor"/>
      </rPr>
      <t>К</t>
    </r>
    <r>
      <rPr>
        <b/>
        <sz val="9"/>
        <color indexed="8"/>
        <rFont val="Calibri"/>
        <family val="2"/>
        <charset val="204"/>
        <scheme val="minor"/>
      </rPr>
      <t xml:space="preserve">алининград (4012)72-03-81 </t>
    </r>
    <r>
      <rPr>
        <b/>
        <sz val="9"/>
        <color rgb="FFFF0000"/>
        <rFont val="Calibri"/>
        <family val="2"/>
        <charset val="204"/>
        <scheme val="minor"/>
      </rPr>
      <t>К</t>
    </r>
    <r>
      <rPr>
        <b/>
        <sz val="9"/>
        <color indexed="8"/>
        <rFont val="Calibri"/>
        <family val="2"/>
        <charset val="204"/>
        <scheme val="minor"/>
      </rPr>
      <t xml:space="preserve">алуга (4842)92-23-67 </t>
    </r>
    <r>
      <rPr>
        <b/>
        <sz val="9"/>
        <color rgb="FFFF0000"/>
        <rFont val="Calibri"/>
        <family val="2"/>
        <charset val="204"/>
        <scheme val="minor"/>
      </rPr>
      <t>К</t>
    </r>
    <r>
      <rPr>
        <b/>
        <sz val="9"/>
        <color indexed="8"/>
        <rFont val="Calibri"/>
        <family val="2"/>
        <charset val="204"/>
        <scheme val="minor"/>
      </rPr>
      <t xml:space="preserve">емерово (3842)65-04-62 </t>
    </r>
    <r>
      <rPr>
        <b/>
        <sz val="9"/>
        <color rgb="FFFF0000"/>
        <rFont val="Calibri"/>
        <family val="2"/>
        <charset val="204"/>
        <scheme val="minor"/>
      </rPr>
      <t>К</t>
    </r>
    <r>
      <rPr>
        <b/>
        <sz val="9"/>
        <color indexed="8"/>
        <rFont val="Calibri"/>
        <family val="2"/>
        <charset val="204"/>
        <scheme val="minor"/>
      </rPr>
      <t xml:space="preserve">иров (8332)68-02-04 
</t>
    </r>
    <r>
      <rPr>
        <b/>
        <sz val="9"/>
        <color rgb="FFFF0000"/>
        <rFont val="Calibri"/>
        <family val="2"/>
        <charset val="204"/>
        <scheme val="minor"/>
      </rPr>
      <t>К</t>
    </r>
    <r>
      <rPr>
        <b/>
        <sz val="9"/>
        <color indexed="8"/>
        <rFont val="Calibri"/>
        <family val="2"/>
        <charset val="204"/>
        <scheme val="minor"/>
      </rPr>
      <t xml:space="preserve">раснодар (861)203-40-90 </t>
    </r>
    <r>
      <rPr>
        <b/>
        <sz val="9"/>
        <color rgb="FFFF0000"/>
        <rFont val="Calibri"/>
        <family val="2"/>
        <charset val="204"/>
        <scheme val="minor"/>
      </rPr>
      <t>К</t>
    </r>
    <r>
      <rPr>
        <b/>
        <sz val="9"/>
        <color indexed="8"/>
        <rFont val="Calibri"/>
        <family val="2"/>
        <charset val="204"/>
        <scheme val="minor"/>
      </rPr>
      <t xml:space="preserve">расноярск (391)204-63-61 </t>
    </r>
    <r>
      <rPr>
        <b/>
        <sz val="9"/>
        <color rgb="FFFF0000"/>
        <rFont val="Calibri"/>
        <family val="2"/>
        <charset val="204"/>
        <scheme val="minor"/>
      </rPr>
      <t>К</t>
    </r>
    <r>
      <rPr>
        <b/>
        <sz val="9"/>
        <color indexed="8"/>
        <rFont val="Calibri"/>
        <family val="2"/>
        <charset val="204"/>
        <scheme val="minor"/>
      </rPr>
      <t xml:space="preserve">урск (4712)77-13-04 </t>
    </r>
    <r>
      <rPr>
        <b/>
        <sz val="9"/>
        <color rgb="FFFF0000"/>
        <rFont val="Calibri"/>
        <family val="2"/>
        <charset val="204"/>
        <scheme val="minor"/>
      </rPr>
      <t>Л</t>
    </r>
    <r>
      <rPr>
        <b/>
        <sz val="9"/>
        <color indexed="8"/>
        <rFont val="Calibri"/>
        <family val="2"/>
        <charset val="204"/>
        <scheme val="minor"/>
      </rPr>
      <t xml:space="preserve">ипецк (4742)52-20-81 
</t>
    </r>
    <r>
      <rPr>
        <b/>
        <sz val="9"/>
        <color rgb="FFFF0000"/>
        <rFont val="Calibri"/>
        <family val="2"/>
        <charset val="204"/>
        <scheme val="minor"/>
      </rPr>
      <t>М</t>
    </r>
    <r>
      <rPr>
        <b/>
        <sz val="9"/>
        <color indexed="8"/>
        <rFont val="Calibri"/>
        <family val="2"/>
        <charset val="204"/>
        <scheme val="minor"/>
      </rPr>
      <t xml:space="preserve">агнитогорск (3519)55-03-13 </t>
    </r>
    <r>
      <rPr>
        <b/>
        <sz val="9"/>
        <color rgb="FFFF0000"/>
        <rFont val="Calibri"/>
        <family val="2"/>
        <charset val="204"/>
        <scheme val="minor"/>
      </rPr>
      <t>М</t>
    </r>
    <r>
      <rPr>
        <b/>
        <sz val="9"/>
        <color indexed="8"/>
        <rFont val="Calibri"/>
        <family val="2"/>
        <charset val="204"/>
        <scheme val="minor"/>
      </rPr>
      <t xml:space="preserve">осква (495)268-04-70 </t>
    </r>
    <r>
      <rPr>
        <b/>
        <sz val="9"/>
        <color rgb="FFFF0000"/>
        <rFont val="Calibri"/>
        <family val="2"/>
        <charset val="204"/>
        <scheme val="minor"/>
      </rPr>
      <t>М</t>
    </r>
    <r>
      <rPr>
        <b/>
        <sz val="9"/>
        <color indexed="8"/>
        <rFont val="Calibri"/>
        <family val="2"/>
        <charset val="204"/>
        <scheme val="minor"/>
      </rPr>
      <t xml:space="preserve">урманск (8152)59-64-93 </t>
    </r>
    <r>
      <rPr>
        <b/>
        <sz val="9"/>
        <color rgb="FFFF0000"/>
        <rFont val="Calibri"/>
        <family val="2"/>
        <charset val="204"/>
        <scheme val="minor"/>
      </rPr>
      <t>Н</t>
    </r>
    <r>
      <rPr>
        <b/>
        <sz val="9"/>
        <color indexed="8"/>
        <rFont val="Calibri"/>
        <family val="2"/>
        <charset val="204"/>
        <scheme val="minor"/>
      </rPr>
      <t xml:space="preserve">абережные Челны (8552)20-53-41 
</t>
    </r>
    <r>
      <rPr>
        <b/>
        <sz val="9"/>
        <color rgb="FFFF0000"/>
        <rFont val="Calibri"/>
        <family val="2"/>
        <charset val="204"/>
        <scheme val="minor"/>
      </rPr>
      <t>Н</t>
    </r>
    <r>
      <rPr>
        <b/>
        <sz val="9"/>
        <color indexed="8"/>
        <rFont val="Calibri"/>
        <family val="2"/>
        <charset val="204"/>
        <scheme val="minor"/>
      </rPr>
      <t xml:space="preserve">ижний Новгород (831)429-08-12 </t>
    </r>
    <r>
      <rPr>
        <b/>
        <sz val="9"/>
        <color rgb="FFFF0000"/>
        <rFont val="Calibri"/>
        <family val="2"/>
        <charset val="204"/>
        <scheme val="minor"/>
      </rPr>
      <t>Н</t>
    </r>
    <r>
      <rPr>
        <b/>
        <sz val="9"/>
        <color indexed="8"/>
        <rFont val="Calibri"/>
        <family val="2"/>
        <charset val="204"/>
        <scheme val="minor"/>
      </rPr>
      <t xml:space="preserve">овокузнецк (3843)20-46-81 </t>
    </r>
    <r>
      <rPr>
        <b/>
        <sz val="9"/>
        <color rgb="FFFF0000"/>
        <rFont val="Calibri"/>
        <family val="2"/>
        <charset val="204"/>
        <scheme val="minor"/>
      </rPr>
      <t>Н</t>
    </r>
    <r>
      <rPr>
        <b/>
        <sz val="9"/>
        <color indexed="8"/>
        <rFont val="Calibri"/>
        <family val="2"/>
        <charset val="204"/>
        <scheme val="minor"/>
      </rPr>
      <t xml:space="preserve">овосибирск (383)227-86-73 </t>
    </r>
    <r>
      <rPr>
        <b/>
        <sz val="9"/>
        <color rgb="FFFF0000"/>
        <rFont val="Calibri"/>
        <family val="2"/>
        <charset val="204"/>
        <scheme val="minor"/>
      </rPr>
      <t>О</t>
    </r>
    <r>
      <rPr>
        <b/>
        <sz val="9"/>
        <color indexed="8"/>
        <rFont val="Calibri"/>
        <family val="2"/>
        <charset val="204"/>
        <scheme val="minor"/>
      </rPr>
      <t xml:space="preserve">рел (4862)44-53-42 
</t>
    </r>
    <r>
      <rPr>
        <b/>
        <sz val="9"/>
        <color rgb="FFFF0000"/>
        <rFont val="Calibri"/>
        <family val="2"/>
        <charset val="204"/>
        <scheme val="minor"/>
      </rPr>
      <t>О</t>
    </r>
    <r>
      <rPr>
        <b/>
        <sz val="9"/>
        <color indexed="8"/>
        <rFont val="Calibri"/>
        <family val="2"/>
        <charset val="204"/>
        <scheme val="minor"/>
      </rPr>
      <t xml:space="preserve">ренбург (3532)37-68-04 </t>
    </r>
    <r>
      <rPr>
        <b/>
        <sz val="9"/>
        <color rgb="FFFF0000"/>
        <rFont val="Calibri"/>
        <family val="2"/>
        <charset val="204"/>
        <scheme val="minor"/>
      </rPr>
      <t>П</t>
    </r>
    <r>
      <rPr>
        <b/>
        <sz val="9"/>
        <color indexed="8"/>
        <rFont val="Calibri"/>
        <family val="2"/>
        <charset val="204"/>
        <scheme val="minor"/>
      </rPr>
      <t xml:space="preserve">енза (8412)22-31-16 </t>
    </r>
    <r>
      <rPr>
        <b/>
        <sz val="9"/>
        <color rgb="FFFF0000"/>
        <rFont val="Calibri"/>
        <family val="2"/>
        <charset val="204"/>
        <scheme val="minor"/>
      </rPr>
      <t>П</t>
    </r>
    <r>
      <rPr>
        <b/>
        <sz val="9"/>
        <color indexed="8"/>
        <rFont val="Calibri"/>
        <family val="2"/>
        <charset val="204"/>
        <scheme val="minor"/>
      </rPr>
      <t xml:space="preserve">ермь (342)205-81-47 </t>
    </r>
    <r>
      <rPr>
        <b/>
        <sz val="9"/>
        <color rgb="FFFF0000"/>
        <rFont val="Calibri"/>
        <family val="2"/>
        <charset val="204"/>
        <scheme val="minor"/>
      </rPr>
      <t>Р</t>
    </r>
    <r>
      <rPr>
        <b/>
        <sz val="9"/>
        <color indexed="8"/>
        <rFont val="Calibri"/>
        <family val="2"/>
        <charset val="204"/>
        <scheme val="minor"/>
      </rPr>
      <t xml:space="preserve">остов-на-Дону (863)308-18-15 </t>
    </r>
    <r>
      <rPr>
        <b/>
        <sz val="9"/>
        <color rgb="FFFF0000"/>
        <rFont val="Calibri"/>
        <family val="2"/>
        <charset val="204"/>
        <scheme val="minor"/>
      </rPr>
      <t>Р</t>
    </r>
    <r>
      <rPr>
        <b/>
        <sz val="9"/>
        <color indexed="8"/>
        <rFont val="Calibri"/>
        <family val="2"/>
        <charset val="204"/>
        <scheme val="minor"/>
      </rPr>
      <t xml:space="preserve">язань (4912)46-61-64 </t>
    </r>
    <r>
      <rPr>
        <b/>
        <sz val="9"/>
        <color rgb="FFFF0000"/>
        <rFont val="Calibri"/>
        <family val="2"/>
        <charset val="204"/>
        <scheme val="minor"/>
      </rPr>
      <t>С</t>
    </r>
    <r>
      <rPr>
        <b/>
        <sz val="9"/>
        <color indexed="8"/>
        <rFont val="Calibri"/>
        <family val="2"/>
        <charset val="204"/>
        <scheme val="minor"/>
      </rPr>
      <t xml:space="preserve">амара (846)206-03-16 </t>
    </r>
    <r>
      <rPr>
        <b/>
        <sz val="9"/>
        <color rgb="FFFF0000"/>
        <rFont val="Calibri"/>
        <family val="2"/>
        <charset val="204"/>
        <scheme val="minor"/>
      </rPr>
      <t>С</t>
    </r>
    <r>
      <rPr>
        <b/>
        <sz val="9"/>
        <color indexed="8"/>
        <rFont val="Calibri"/>
        <family val="2"/>
        <charset val="204"/>
        <scheme val="minor"/>
      </rPr>
      <t xml:space="preserve">анкт-Петербург (812)309-46-40 </t>
    </r>
    <r>
      <rPr>
        <b/>
        <sz val="9"/>
        <color rgb="FFFF0000"/>
        <rFont val="Calibri"/>
        <family val="2"/>
        <charset val="204"/>
        <scheme val="minor"/>
      </rPr>
      <t>С</t>
    </r>
    <r>
      <rPr>
        <b/>
        <sz val="9"/>
        <color indexed="8"/>
        <rFont val="Calibri"/>
        <family val="2"/>
        <charset val="204"/>
        <scheme val="minor"/>
      </rPr>
      <t xml:space="preserve">аратов (845)249-38-78 </t>
    </r>
    <r>
      <rPr>
        <b/>
        <sz val="9"/>
        <color rgb="FFFF0000"/>
        <rFont val="Calibri"/>
        <family val="2"/>
        <charset val="204"/>
        <scheme val="minor"/>
      </rPr>
      <t>С</t>
    </r>
    <r>
      <rPr>
        <b/>
        <sz val="9"/>
        <color indexed="8"/>
        <rFont val="Calibri"/>
        <family val="2"/>
        <charset val="204"/>
        <scheme val="minor"/>
      </rPr>
      <t xml:space="preserve">моленск (4812)29-41-54 
</t>
    </r>
    <r>
      <rPr>
        <b/>
        <sz val="9"/>
        <color rgb="FFFF0000"/>
        <rFont val="Calibri"/>
        <family val="2"/>
        <charset val="204"/>
        <scheme val="minor"/>
      </rPr>
      <t>С</t>
    </r>
    <r>
      <rPr>
        <b/>
        <sz val="9"/>
        <color indexed="8"/>
        <rFont val="Calibri"/>
        <family val="2"/>
        <charset val="204"/>
        <scheme val="minor"/>
      </rPr>
      <t xml:space="preserve">очи (862)225-72-31 </t>
    </r>
    <r>
      <rPr>
        <b/>
        <sz val="9"/>
        <color rgb="FFFF0000"/>
        <rFont val="Calibri"/>
        <family val="2"/>
        <charset val="204"/>
        <scheme val="minor"/>
      </rPr>
      <t>С</t>
    </r>
    <r>
      <rPr>
        <b/>
        <sz val="9"/>
        <color indexed="8"/>
        <rFont val="Calibri"/>
        <family val="2"/>
        <charset val="204"/>
        <scheme val="minor"/>
      </rPr>
      <t xml:space="preserve">таврополь (8652)20-65-13 </t>
    </r>
    <r>
      <rPr>
        <b/>
        <sz val="9"/>
        <color rgb="FFFF0000"/>
        <rFont val="Calibri"/>
        <family val="2"/>
        <charset val="204"/>
        <scheme val="minor"/>
      </rPr>
      <t>Т</t>
    </r>
    <r>
      <rPr>
        <b/>
        <sz val="9"/>
        <color indexed="8"/>
        <rFont val="Calibri"/>
        <family val="2"/>
        <charset val="204"/>
        <scheme val="minor"/>
      </rPr>
      <t>верь (4822)63-31-35</t>
    </r>
    <r>
      <rPr>
        <b/>
        <sz val="9"/>
        <color rgb="FFFF0000"/>
        <rFont val="Calibri"/>
        <family val="2"/>
        <charset val="204"/>
        <scheme val="minor"/>
      </rPr>
      <t xml:space="preserve"> Т</t>
    </r>
    <r>
      <rPr>
        <b/>
        <sz val="9"/>
        <color indexed="8"/>
        <rFont val="Calibri"/>
        <family val="2"/>
        <charset val="204"/>
        <scheme val="minor"/>
      </rPr>
      <t xml:space="preserve">омск (3822)98-41-53 </t>
    </r>
    <r>
      <rPr>
        <b/>
        <sz val="9"/>
        <color rgb="FFFF0000"/>
        <rFont val="Calibri"/>
        <family val="2"/>
        <charset val="204"/>
        <scheme val="minor"/>
      </rPr>
      <t>Т</t>
    </r>
    <r>
      <rPr>
        <b/>
        <sz val="9"/>
        <color indexed="8"/>
        <rFont val="Calibri"/>
        <family val="2"/>
        <charset val="204"/>
        <scheme val="minor"/>
      </rPr>
      <t xml:space="preserve">ула (4872)74-02-29 
</t>
    </r>
    <r>
      <rPr>
        <b/>
        <sz val="9"/>
        <color rgb="FFFF0000"/>
        <rFont val="Calibri"/>
        <family val="2"/>
        <charset val="204"/>
        <scheme val="minor"/>
      </rPr>
      <t>Т</t>
    </r>
    <r>
      <rPr>
        <b/>
        <sz val="9"/>
        <color indexed="8"/>
        <rFont val="Calibri"/>
        <family val="2"/>
        <charset val="204"/>
        <scheme val="minor"/>
      </rPr>
      <t>юмень (3452)66-21-18</t>
    </r>
    <r>
      <rPr>
        <b/>
        <sz val="9"/>
        <color rgb="FFFF0000"/>
        <rFont val="Calibri"/>
        <family val="2"/>
        <charset val="204"/>
        <scheme val="minor"/>
      </rPr>
      <t xml:space="preserve"> У</t>
    </r>
    <r>
      <rPr>
        <b/>
        <sz val="9"/>
        <color indexed="8"/>
        <rFont val="Calibri"/>
        <family val="2"/>
        <charset val="204"/>
        <scheme val="minor"/>
      </rPr>
      <t>льяновск (8422)24-23-59</t>
    </r>
    <r>
      <rPr>
        <b/>
        <sz val="9"/>
        <color rgb="FFFF0000"/>
        <rFont val="Calibri"/>
        <family val="2"/>
        <charset val="204"/>
        <scheme val="minor"/>
      </rPr>
      <t xml:space="preserve"> У</t>
    </r>
    <r>
      <rPr>
        <b/>
        <sz val="9"/>
        <color indexed="8"/>
        <rFont val="Calibri"/>
        <family val="2"/>
        <charset val="204"/>
        <scheme val="minor"/>
      </rPr>
      <t xml:space="preserve">фа (347)229-48-12 </t>
    </r>
    <r>
      <rPr>
        <b/>
        <sz val="9"/>
        <color rgb="FFFF0000"/>
        <rFont val="Calibri"/>
        <family val="2"/>
        <charset val="204"/>
        <scheme val="minor"/>
      </rPr>
      <t>Ч</t>
    </r>
    <r>
      <rPr>
        <b/>
        <sz val="9"/>
        <color indexed="8"/>
        <rFont val="Calibri"/>
        <family val="2"/>
        <charset val="204"/>
        <scheme val="minor"/>
      </rPr>
      <t xml:space="preserve">елябинск (351)202-03-61 </t>
    </r>
    <r>
      <rPr>
        <b/>
        <sz val="9"/>
        <color rgb="FFFF0000"/>
        <rFont val="Calibri"/>
        <family val="2"/>
        <charset val="204"/>
        <scheme val="minor"/>
      </rPr>
      <t>Ч</t>
    </r>
    <r>
      <rPr>
        <b/>
        <sz val="9"/>
        <color indexed="8"/>
        <rFont val="Calibri"/>
        <family val="2"/>
        <charset val="204"/>
        <scheme val="minor"/>
      </rPr>
      <t xml:space="preserve">ереповец (8202)49-02-64 </t>
    </r>
    <r>
      <rPr>
        <b/>
        <sz val="9"/>
        <color rgb="FFFF0000"/>
        <rFont val="Calibri"/>
        <family val="2"/>
        <charset val="204"/>
        <scheme val="minor"/>
      </rPr>
      <t>Я</t>
    </r>
    <r>
      <rPr>
        <b/>
        <sz val="9"/>
        <color indexed="8"/>
        <rFont val="Calibri"/>
        <family val="2"/>
        <charset val="204"/>
        <scheme val="minor"/>
      </rPr>
      <t>рославль (4852)69-52-93</t>
    </r>
    <r>
      <rPr>
        <sz val="9"/>
        <color indexed="8"/>
        <rFont val="Calibri"/>
        <family val="2"/>
        <scheme val="minor"/>
      </rPr>
      <t xml:space="preserve">
</t>
    </r>
    <r>
      <rPr>
        <b/>
        <sz val="9"/>
        <color indexed="8"/>
        <rFont val="Calibri"/>
        <family val="2"/>
        <charset val="204"/>
        <scheme val="minor"/>
      </rPr>
      <t>http://levenhuk.nt-rt.ru</t>
    </r>
    <r>
      <rPr>
        <sz val="9"/>
        <color indexed="8"/>
        <rFont val="Calibri"/>
        <family val="2"/>
        <scheme val="minor"/>
      </rPr>
      <t xml:space="preserve"> || </t>
    </r>
    <r>
      <rPr>
        <b/>
        <sz val="9"/>
        <color indexed="8"/>
        <rFont val="Calibri"/>
        <family val="2"/>
        <charset val="204"/>
        <scheme val="minor"/>
      </rPr>
      <t>vkh@nt-rt.ru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</si>
</sst>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b/>
      <sz val="20"/>
      <color indexed="8"/>
      <name val="Calibri"/>
      <family val="2"/>
      <charset val="204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7"/>
  <sheetViews>
    <sheetView tabSelected="1" workbookViewId="0">
      <selection activeCell="E427" sqref="E427"/>
    </sheetView>
  </sheetViews>
  <sheetFormatPr defaultRowHeight="15" x14ac:dyDescent="0.25"/>
  <cols>
    <col min="2" max="2" width="73.140625" customWidth="1"/>
    <col min="3" max="3" width="10.85546875" customWidth="1"/>
  </cols>
  <sheetData>
    <row r="1" spans="1:3" ht="162" customHeight="1" x14ac:dyDescent="0.25">
      <c r="A1" s="4" t="s">
        <v>802</v>
      </c>
      <c r="B1" s="3"/>
      <c r="C1" s="3"/>
    </row>
    <row r="2" spans="1:3" ht="26.25" x14ac:dyDescent="0.4">
      <c r="A2" s="2" t="s">
        <v>801</v>
      </c>
      <c r="B2" s="2"/>
      <c r="C2" s="2"/>
    </row>
    <row r="3" spans="1:3" x14ac:dyDescent="0.25">
      <c r="A3" t="s">
        <v>0</v>
      </c>
      <c r="B3" t="s">
        <v>1</v>
      </c>
      <c r="C3" t="s">
        <v>800</v>
      </c>
    </row>
    <row r="4" spans="1:3" x14ac:dyDescent="0.25">
      <c r="A4" s="1" t="s">
        <v>2</v>
      </c>
    </row>
    <row r="5" spans="1:3" x14ac:dyDescent="0.25">
      <c r="A5" s="1" t="s">
        <v>3</v>
      </c>
    </row>
    <row r="6" spans="1:3" x14ac:dyDescent="0.25">
      <c r="A6" t="s">
        <v>4</v>
      </c>
      <c r="B6" t="s">
        <v>5</v>
      </c>
      <c r="C6">
        <f>5190-5190*5%</f>
        <v>4930.5</v>
      </c>
    </row>
    <row r="7" spans="1:3" x14ac:dyDescent="0.25">
      <c r="A7" t="s">
        <v>6</v>
      </c>
      <c r="B7" t="s">
        <v>7</v>
      </c>
      <c r="C7">
        <f>6290-6290*5%</f>
        <v>5975.5</v>
      </c>
    </row>
    <row r="8" spans="1:3" x14ac:dyDescent="0.25">
      <c r="A8" t="s">
        <v>8</v>
      </c>
      <c r="B8" t="s">
        <v>9</v>
      </c>
      <c r="C8">
        <f>2790-2790*5%</f>
        <v>2650.5</v>
      </c>
    </row>
    <row r="9" spans="1:3" x14ac:dyDescent="0.25">
      <c r="A9" t="s">
        <v>10</v>
      </c>
      <c r="B9" t="s">
        <v>11</v>
      </c>
      <c r="C9">
        <f>3290-3290*5%</f>
        <v>3125.5</v>
      </c>
    </row>
    <row r="10" spans="1:3" x14ac:dyDescent="0.25">
      <c r="A10" t="s">
        <v>12</v>
      </c>
      <c r="B10" t="s">
        <v>13</v>
      </c>
      <c r="C10">
        <f>5990-5990*5%</f>
        <v>5690.5</v>
      </c>
    </row>
    <row r="11" spans="1:3" x14ac:dyDescent="0.25">
      <c r="A11" t="s">
        <v>14</v>
      </c>
      <c r="B11" t="s">
        <v>15</v>
      </c>
      <c r="C11">
        <f>4990-4990*5%</f>
        <v>4740.5</v>
      </c>
    </row>
    <row r="12" spans="1:3" x14ac:dyDescent="0.25">
      <c r="A12" s="1" t="s">
        <v>16</v>
      </c>
    </row>
    <row r="13" spans="1:3" x14ac:dyDescent="0.25">
      <c r="A13" t="s">
        <v>17</v>
      </c>
      <c r="B13" t="s">
        <v>18</v>
      </c>
      <c r="C13">
        <f>6990-6990*5%</f>
        <v>6640.5</v>
      </c>
    </row>
    <row r="14" spans="1:3" x14ac:dyDescent="0.25">
      <c r="A14" t="s">
        <v>19</v>
      </c>
      <c r="B14" t="s">
        <v>20</v>
      </c>
      <c r="C14">
        <f>8990-8990*5%</f>
        <v>8540.5</v>
      </c>
    </row>
    <row r="15" spans="1:3" x14ac:dyDescent="0.25">
      <c r="A15" t="s">
        <v>21</v>
      </c>
      <c r="B15" t="s">
        <v>22</v>
      </c>
      <c r="C15">
        <f>13990-13990*5%</f>
        <v>13290.5</v>
      </c>
    </row>
    <row r="16" spans="1:3" x14ac:dyDescent="0.25">
      <c r="A16" s="1" t="s">
        <v>23</v>
      </c>
    </row>
    <row r="17" spans="1:3" x14ac:dyDescent="0.25">
      <c r="A17" t="s">
        <v>24</v>
      </c>
      <c r="B17" t="s">
        <v>25</v>
      </c>
      <c r="C17" t="s">
        <v>799</v>
      </c>
    </row>
    <row r="18" spans="1:3" x14ac:dyDescent="0.25">
      <c r="A18" t="s">
        <v>26</v>
      </c>
      <c r="B18" t="s">
        <v>27</v>
      </c>
      <c r="C18">
        <f>29900-29900*5%</f>
        <v>28405</v>
      </c>
    </row>
    <row r="19" spans="1:3" x14ac:dyDescent="0.25">
      <c r="A19" t="s">
        <v>28</v>
      </c>
      <c r="B19" t="s">
        <v>29</v>
      </c>
      <c r="C19">
        <f>27900-27900*5%</f>
        <v>26505</v>
      </c>
    </row>
    <row r="20" spans="1:3" x14ac:dyDescent="0.25">
      <c r="A20" t="s">
        <v>30</v>
      </c>
      <c r="B20" t="s">
        <v>31</v>
      </c>
      <c r="C20">
        <f>19990-19900*5%</f>
        <v>18995</v>
      </c>
    </row>
    <row r="21" spans="1:3" x14ac:dyDescent="0.25">
      <c r="A21" t="s">
        <v>32</v>
      </c>
      <c r="B21" t="s">
        <v>33</v>
      </c>
      <c r="C21" t="s">
        <v>799</v>
      </c>
    </row>
    <row r="22" spans="1:3" x14ac:dyDescent="0.25">
      <c r="A22" s="1" t="s">
        <v>34</v>
      </c>
    </row>
    <row r="23" spans="1:3" x14ac:dyDescent="0.25">
      <c r="A23" t="s">
        <v>35</v>
      </c>
      <c r="B23" t="s">
        <v>36</v>
      </c>
      <c r="C23">
        <f>32990-32990*5%</f>
        <v>31340.5</v>
      </c>
    </row>
    <row r="24" spans="1:3" x14ac:dyDescent="0.25">
      <c r="A24" t="s">
        <v>37</v>
      </c>
      <c r="B24" t="s">
        <v>38</v>
      </c>
      <c r="C24">
        <f>39990-39990*5%</f>
        <v>37990.5</v>
      </c>
    </row>
    <row r="25" spans="1:3" x14ac:dyDescent="0.25">
      <c r="A25" t="s">
        <v>39</v>
      </c>
      <c r="B25" t="s">
        <v>40</v>
      </c>
      <c r="C25">
        <f>28990-28990*5%</f>
        <v>27540.5</v>
      </c>
    </row>
    <row r="26" spans="1:3" x14ac:dyDescent="0.25">
      <c r="A26" s="1" t="s">
        <v>41</v>
      </c>
    </row>
    <row r="27" spans="1:3" x14ac:dyDescent="0.25">
      <c r="A27" t="s">
        <v>42</v>
      </c>
      <c r="B27" t="s">
        <v>43</v>
      </c>
      <c r="C27">
        <f>8990-8990*5%</f>
        <v>8540.5</v>
      </c>
    </row>
    <row r="28" spans="1:3" x14ac:dyDescent="0.25">
      <c r="A28" t="s">
        <v>44</v>
      </c>
      <c r="B28" t="s">
        <v>45</v>
      </c>
      <c r="C28">
        <f>10490-10490*5%</f>
        <v>9965.5</v>
      </c>
    </row>
    <row r="29" spans="1:3" x14ac:dyDescent="0.25">
      <c r="A29" t="s">
        <v>46</v>
      </c>
      <c r="B29" t="s">
        <v>47</v>
      </c>
      <c r="C29">
        <f>25990-25990*5%</f>
        <v>24690.5</v>
      </c>
    </row>
    <row r="30" spans="1:3" x14ac:dyDescent="0.25">
      <c r="A30" t="s">
        <v>48</v>
      </c>
      <c r="B30" t="s">
        <v>49</v>
      </c>
      <c r="C30">
        <f>15990-15990*5%</f>
        <v>15190.5</v>
      </c>
    </row>
    <row r="31" spans="1:3" x14ac:dyDescent="0.25">
      <c r="A31" t="s">
        <v>50</v>
      </c>
      <c r="B31" t="s">
        <v>51</v>
      </c>
      <c r="C31">
        <f>14990-14990*5%</f>
        <v>14240.5</v>
      </c>
    </row>
    <row r="32" spans="1:3" x14ac:dyDescent="0.25">
      <c r="A32" t="s">
        <v>52</v>
      </c>
      <c r="B32" t="s">
        <v>53</v>
      </c>
      <c r="C32">
        <f>22990-22990*5%</f>
        <v>21840.5</v>
      </c>
    </row>
    <row r="33" spans="1:3" x14ac:dyDescent="0.25">
      <c r="A33" t="s">
        <v>54</v>
      </c>
      <c r="B33" t="s">
        <v>55</v>
      </c>
      <c r="C33">
        <f>4990-4990*5%</f>
        <v>4740.5</v>
      </c>
    </row>
    <row r="34" spans="1:3" x14ac:dyDescent="0.25">
      <c r="A34" t="s">
        <v>56</v>
      </c>
      <c r="B34" t="s">
        <v>57</v>
      </c>
      <c r="C34">
        <f>7490-7490*5%</f>
        <v>7115.5</v>
      </c>
    </row>
    <row r="35" spans="1:3" x14ac:dyDescent="0.25">
      <c r="A35" s="1" t="s">
        <v>58</v>
      </c>
    </row>
    <row r="36" spans="1:3" x14ac:dyDescent="0.25">
      <c r="A36" t="s">
        <v>59</v>
      </c>
      <c r="B36" t="s">
        <v>60</v>
      </c>
      <c r="C36">
        <f>59990-59990*5%</f>
        <v>56990.5</v>
      </c>
    </row>
    <row r="37" spans="1:3" x14ac:dyDescent="0.25">
      <c r="A37" t="s">
        <v>61</v>
      </c>
      <c r="B37" t="s">
        <v>62</v>
      </c>
      <c r="C37">
        <f>35990-35990*5%</f>
        <v>34190.5</v>
      </c>
    </row>
    <row r="38" spans="1:3" x14ac:dyDescent="0.25">
      <c r="A38" t="s">
        <v>63</v>
      </c>
      <c r="B38" t="s">
        <v>64</v>
      </c>
      <c r="C38" t="s">
        <v>799</v>
      </c>
    </row>
    <row r="39" spans="1:3" x14ac:dyDescent="0.25">
      <c r="A39" t="s">
        <v>65</v>
      </c>
      <c r="B39" t="s">
        <v>66</v>
      </c>
      <c r="C39">
        <f>19990-19990*5%</f>
        <v>18990.5</v>
      </c>
    </row>
    <row r="40" spans="1:3" x14ac:dyDescent="0.25">
      <c r="A40" t="s">
        <v>67</v>
      </c>
      <c r="B40" t="s">
        <v>68</v>
      </c>
      <c r="C40">
        <f>22990-22990*5%</f>
        <v>21840.5</v>
      </c>
    </row>
    <row r="41" spans="1:3" x14ac:dyDescent="0.25">
      <c r="A41" s="1" t="s">
        <v>69</v>
      </c>
    </row>
    <row r="42" spans="1:3" x14ac:dyDescent="0.25">
      <c r="A42" t="s">
        <v>70</v>
      </c>
      <c r="B42" t="s">
        <v>71</v>
      </c>
      <c r="C42">
        <f>62990-62990*5%</f>
        <v>59840.5</v>
      </c>
    </row>
    <row r="43" spans="1:3" x14ac:dyDescent="0.25">
      <c r="A43" t="s">
        <v>72</v>
      </c>
      <c r="B43" t="s">
        <v>73</v>
      </c>
      <c r="C43">
        <f>43990-43990*5%</f>
        <v>41790.5</v>
      </c>
    </row>
    <row r="44" spans="1:3" x14ac:dyDescent="0.25">
      <c r="A44" t="s">
        <v>74</v>
      </c>
      <c r="B44" t="s">
        <v>75</v>
      </c>
      <c r="C44">
        <v>48990</v>
      </c>
    </row>
    <row r="45" spans="1:3" x14ac:dyDescent="0.25">
      <c r="A45" s="1" t="s">
        <v>76</v>
      </c>
    </row>
    <row r="46" spans="1:3" x14ac:dyDescent="0.25">
      <c r="A46" t="s">
        <v>77</v>
      </c>
      <c r="B46" t="s">
        <v>78</v>
      </c>
      <c r="C46">
        <f>5990-5990*5%</f>
        <v>5690.5</v>
      </c>
    </row>
    <row r="47" spans="1:3" x14ac:dyDescent="0.25">
      <c r="A47" t="s">
        <v>79</v>
      </c>
      <c r="B47" t="s">
        <v>80</v>
      </c>
      <c r="C47">
        <f>12990-12990*5%</f>
        <v>12340.5</v>
      </c>
    </row>
    <row r="48" spans="1:3" x14ac:dyDescent="0.25">
      <c r="A48" t="s">
        <v>81</v>
      </c>
      <c r="B48" t="s">
        <v>82</v>
      </c>
      <c r="C48">
        <f>7990-7990*5%</f>
        <v>7590.5</v>
      </c>
    </row>
    <row r="49" spans="1:3" x14ac:dyDescent="0.25">
      <c r="A49" s="1" t="s">
        <v>83</v>
      </c>
    </row>
    <row r="50" spans="1:3" x14ac:dyDescent="0.25">
      <c r="A50" s="1" t="s">
        <v>84</v>
      </c>
    </row>
    <row r="51" spans="1:3" x14ac:dyDescent="0.25">
      <c r="A51" s="1" t="s">
        <v>85</v>
      </c>
    </row>
    <row r="52" spans="1:3" x14ac:dyDescent="0.25">
      <c r="A52" s="1" t="s">
        <v>86</v>
      </c>
    </row>
    <row r="53" spans="1:3" x14ac:dyDescent="0.25">
      <c r="A53" t="s">
        <v>87</v>
      </c>
      <c r="B53" t="s">
        <v>88</v>
      </c>
      <c r="C53">
        <f>2890-2890*5%</f>
        <v>2745.5</v>
      </c>
    </row>
    <row r="54" spans="1:3" x14ac:dyDescent="0.25">
      <c r="A54" t="s">
        <v>89</v>
      </c>
      <c r="B54" t="s">
        <v>90</v>
      </c>
      <c r="C54">
        <f>1250-1250*5%</f>
        <v>1187.5</v>
      </c>
    </row>
    <row r="55" spans="1:3" x14ac:dyDescent="0.25">
      <c r="A55" t="s">
        <v>91</v>
      </c>
      <c r="B55" t="s">
        <v>92</v>
      </c>
      <c r="C55">
        <f>1790-1790*5%</f>
        <v>1700.5</v>
      </c>
    </row>
    <row r="56" spans="1:3" x14ac:dyDescent="0.25">
      <c r="A56" t="s">
        <v>93</v>
      </c>
      <c r="B56" t="s">
        <v>94</v>
      </c>
      <c r="C56">
        <f>3590-3590*5%</f>
        <v>3410.5</v>
      </c>
    </row>
    <row r="57" spans="1:3" x14ac:dyDescent="0.25">
      <c r="A57" t="s">
        <v>95</v>
      </c>
      <c r="B57" t="s">
        <v>96</v>
      </c>
      <c r="C57">
        <f>3990-3990*5%</f>
        <v>3790.5</v>
      </c>
    </row>
    <row r="58" spans="1:3" x14ac:dyDescent="0.25">
      <c r="A58" t="s">
        <v>97</v>
      </c>
      <c r="B58" t="s">
        <v>98</v>
      </c>
      <c r="C58">
        <f>2890-2890*5%</f>
        <v>2745.5</v>
      </c>
    </row>
    <row r="59" spans="1:3" x14ac:dyDescent="0.25">
      <c r="A59" t="s">
        <v>99</v>
      </c>
      <c r="B59" t="s">
        <v>100</v>
      </c>
      <c r="C59">
        <f>2890-2890*5%</f>
        <v>2745.5</v>
      </c>
    </row>
    <row r="60" spans="1:3" x14ac:dyDescent="0.25">
      <c r="A60" t="s">
        <v>101</v>
      </c>
      <c r="B60" t="s">
        <v>102</v>
      </c>
      <c r="C60">
        <f>2890-2890*5%</f>
        <v>2745.5</v>
      </c>
    </row>
    <row r="61" spans="1:3" x14ac:dyDescent="0.25">
      <c r="A61" t="s">
        <v>103</v>
      </c>
      <c r="B61" t="s">
        <v>104</v>
      </c>
      <c r="C61">
        <f>2890-2890*5%</f>
        <v>2745.5</v>
      </c>
    </row>
    <row r="62" spans="1:3" x14ac:dyDescent="0.25">
      <c r="A62" s="1" t="s">
        <v>105</v>
      </c>
    </row>
    <row r="63" spans="1:3" x14ac:dyDescent="0.25">
      <c r="A63" s="1" t="s">
        <v>106</v>
      </c>
    </row>
    <row r="64" spans="1:3" x14ac:dyDescent="0.25">
      <c r="A64" t="s">
        <v>107</v>
      </c>
      <c r="B64" t="s">
        <v>108</v>
      </c>
      <c r="C64">
        <f>12490-12490*5%</f>
        <v>11865.5</v>
      </c>
    </row>
    <row r="65" spans="1:3" x14ac:dyDescent="0.25">
      <c r="A65" t="s">
        <v>109</v>
      </c>
      <c r="B65" t="s">
        <v>110</v>
      </c>
      <c r="C65">
        <f>6790-6790*5%</f>
        <v>6450.5</v>
      </c>
    </row>
    <row r="66" spans="1:3" x14ac:dyDescent="0.25">
      <c r="A66" t="s">
        <v>111</v>
      </c>
      <c r="B66" t="s">
        <v>112</v>
      </c>
      <c r="C66">
        <f>6790-6790*5%</f>
        <v>6450.5</v>
      </c>
    </row>
    <row r="67" spans="1:3" x14ac:dyDescent="0.25">
      <c r="A67" t="s">
        <v>113</v>
      </c>
      <c r="B67" t="s">
        <v>114</v>
      </c>
      <c r="C67">
        <f>6790-6790*5%</f>
        <v>6450.5</v>
      </c>
    </row>
    <row r="68" spans="1:3" x14ac:dyDescent="0.25">
      <c r="A68" t="s">
        <v>115</v>
      </c>
      <c r="B68" t="s">
        <v>116</v>
      </c>
      <c r="C68">
        <f>6790-6790*5%</f>
        <v>6450.5</v>
      </c>
    </row>
    <row r="69" spans="1:3" x14ac:dyDescent="0.25">
      <c r="A69" t="s">
        <v>117</v>
      </c>
      <c r="B69" t="s">
        <v>118</v>
      </c>
      <c r="C69">
        <f>6790-6790*5%</f>
        <v>6450.5</v>
      </c>
    </row>
    <row r="70" spans="1:3" x14ac:dyDescent="0.25">
      <c r="A70" s="1" t="s">
        <v>119</v>
      </c>
    </row>
    <row r="71" spans="1:3" x14ac:dyDescent="0.25">
      <c r="A71" t="s">
        <v>120</v>
      </c>
      <c r="B71" t="s">
        <v>121</v>
      </c>
      <c r="C71">
        <f>7990-7990*5%</f>
        <v>7590.5</v>
      </c>
    </row>
    <row r="72" spans="1:3" x14ac:dyDescent="0.25">
      <c r="A72" t="s">
        <v>122</v>
      </c>
      <c r="B72" t="s">
        <v>123</v>
      </c>
      <c r="C72">
        <f>7990-7990*5%</f>
        <v>7590.5</v>
      </c>
    </row>
    <row r="73" spans="1:3" x14ac:dyDescent="0.25">
      <c r="A73" t="s">
        <v>124</v>
      </c>
      <c r="B73" t="s">
        <v>125</v>
      </c>
      <c r="C73">
        <f>7990-7990*5%</f>
        <v>7590.5</v>
      </c>
    </row>
    <row r="74" spans="1:3" x14ac:dyDescent="0.25">
      <c r="A74" t="s">
        <v>126</v>
      </c>
      <c r="B74" t="s">
        <v>127</v>
      </c>
      <c r="C74">
        <f>7990-7990*5%</f>
        <v>7590.5</v>
      </c>
    </row>
    <row r="75" spans="1:3" x14ac:dyDescent="0.25">
      <c r="A75" t="s">
        <v>128</v>
      </c>
      <c r="B75" t="s">
        <v>129</v>
      </c>
      <c r="C75">
        <f>7990-7990*5%</f>
        <v>7590.5</v>
      </c>
    </row>
    <row r="76" spans="1:3" x14ac:dyDescent="0.25">
      <c r="A76" s="1" t="s">
        <v>130</v>
      </c>
    </row>
    <row r="77" spans="1:3" x14ac:dyDescent="0.25">
      <c r="A77" t="s">
        <v>131</v>
      </c>
      <c r="B77" t="s">
        <v>132</v>
      </c>
      <c r="C77">
        <f>8990-8990*5%</f>
        <v>8540.5</v>
      </c>
    </row>
    <row r="78" spans="1:3" x14ac:dyDescent="0.25">
      <c r="A78" t="s">
        <v>133</v>
      </c>
      <c r="B78" t="s">
        <v>134</v>
      </c>
      <c r="C78">
        <f>8990-8990*5%</f>
        <v>8540.5</v>
      </c>
    </row>
    <row r="79" spans="1:3" x14ac:dyDescent="0.25">
      <c r="A79" t="s">
        <v>135</v>
      </c>
      <c r="B79" t="s">
        <v>136</v>
      </c>
      <c r="C79">
        <f>8990-8990*5%</f>
        <v>8540.5</v>
      </c>
    </row>
    <row r="80" spans="1:3" x14ac:dyDescent="0.25">
      <c r="A80" t="s">
        <v>137</v>
      </c>
      <c r="B80" t="s">
        <v>138</v>
      </c>
      <c r="C80">
        <f>8990-8990*5%</f>
        <v>8540.5</v>
      </c>
    </row>
    <row r="81" spans="1:3" x14ac:dyDescent="0.25">
      <c r="A81" t="s">
        <v>139</v>
      </c>
      <c r="B81" t="s">
        <v>140</v>
      </c>
      <c r="C81">
        <f>8990-8990*5%</f>
        <v>8540.5</v>
      </c>
    </row>
    <row r="82" spans="1:3" x14ac:dyDescent="0.25">
      <c r="A82" s="1" t="s">
        <v>141</v>
      </c>
    </row>
    <row r="83" spans="1:3" x14ac:dyDescent="0.25">
      <c r="A83" t="s">
        <v>142</v>
      </c>
      <c r="B83" t="s">
        <v>143</v>
      </c>
      <c r="C83">
        <f>19990-19990*5%</f>
        <v>18990.5</v>
      </c>
    </row>
    <row r="84" spans="1:3" x14ac:dyDescent="0.25">
      <c r="A84" t="s">
        <v>144</v>
      </c>
      <c r="B84" t="s">
        <v>145</v>
      </c>
      <c r="C84">
        <f>10990-10990*5%</f>
        <v>10440.5</v>
      </c>
    </row>
    <row r="85" spans="1:3" x14ac:dyDescent="0.25">
      <c r="A85" t="s">
        <v>146</v>
      </c>
      <c r="B85" t="s">
        <v>147</v>
      </c>
      <c r="C85">
        <f>10990-10990*5%</f>
        <v>10440.5</v>
      </c>
    </row>
    <row r="86" spans="1:3" x14ac:dyDescent="0.25">
      <c r="A86" t="s">
        <v>148</v>
      </c>
      <c r="B86" t="s">
        <v>149</v>
      </c>
      <c r="C86">
        <f>10990-10990*5%</f>
        <v>10440.5</v>
      </c>
    </row>
    <row r="87" spans="1:3" x14ac:dyDescent="0.25">
      <c r="A87" t="s">
        <v>150</v>
      </c>
      <c r="B87" t="s">
        <v>151</v>
      </c>
      <c r="C87">
        <f>10990-10990*5%</f>
        <v>10440.5</v>
      </c>
    </row>
    <row r="88" spans="1:3" x14ac:dyDescent="0.25">
      <c r="A88" t="s">
        <v>152</v>
      </c>
      <c r="B88" t="s">
        <v>153</v>
      </c>
      <c r="C88">
        <f>10990-10990*5%</f>
        <v>10440.5</v>
      </c>
    </row>
    <row r="89" spans="1:3" x14ac:dyDescent="0.25">
      <c r="A89" s="1" t="s">
        <v>154</v>
      </c>
    </row>
    <row r="90" spans="1:3" x14ac:dyDescent="0.25">
      <c r="A90" t="s">
        <v>156</v>
      </c>
      <c r="B90" t="s">
        <v>157</v>
      </c>
      <c r="C90" t="s">
        <v>799</v>
      </c>
    </row>
    <row r="91" spans="1:3" x14ac:dyDescent="0.25">
      <c r="A91" t="s">
        <v>158</v>
      </c>
      <c r="B91" t="s">
        <v>159</v>
      </c>
      <c r="C91">
        <f>67990-67990*5%</f>
        <v>64590.5</v>
      </c>
    </row>
    <row r="92" spans="1:3" x14ac:dyDescent="0.25">
      <c r="A92" t="s">
        <v>160</v>
      </c>
      <c r="B92" t="s">
        <v>161</v>
      </c>
      <c r="C92">
        <f>5190-5190*5%</f>
        <v>4930.5</v>
      </c>
    </row>
    <row r="93" spans="1:3" x14ac:dyDescent="0.25">
      <c r="A93" t="s">
        <v>162</v>
      </c>
      <c r="B93" t="s">
        <v>163</v>
      </c>
      <c r="C93">
        <f>4690-4690*5%</f>
        <v>4455.5</v>
      </c>
    </row>
    <row r="94" spans="1:3" x14ac:dyDescent="0.25">
      <c r="A94" t="s">
        <v>164</v>
      </c>
      <c r="B94" t="s">
        <v>165</v>
      </c>
      <c r="C94" t="s">
        <v>799</v>
      </c>
    </row>
    <row r="95" spans="1:3" x14ac:dyDescent="0.25">
      <c r="A95" t="s">
        <v>166</v>
      </c>
      <c r="B95" t="s">
        <v>167</v>
      </c>
      <c r="C95" t="s">
        <v>799</v>
      </c>
    </row>
    <row r="96" spans="1:3" x14ac:dyDescent="0.25">
      <c r="A96" t="s">
        <v>168</v>
      </c>
      <c r="B96" t="s">
        <v>169</v>
      </c>
      <c r="C96" t="s">
        <v>799</v>
      </c>
    </row>
    <row r="97" spans="1:3" x14ac:dyDescent="0.25">
      <c r="A97" t="s">
        <v>170</v>
      </c>
      <c r="B97" t="s">
        <v>171</v>
      </c>
      <c r="C97" t="s">
        <v>799</v>
      </c>
    </row>
    <row r="98" spans="1:3" x14ac:dyDescent="0.25">
      <c r="A98" t="s">
        <v>172</v>
      </c>
      <c r="B98" t="s">
        <v>173</v>
      </c>
      <c r="C98" t="s">
        <v>799</v>
      </c>
    </row>
    <row r="99" spans="1:3" x14ac:dyDescent="0.25">
      <c r="A99" t="s">
        <v>174</v>
      </c>
      <c r="B99" t="s">
        <v>175</v>
      </c>
      <c r="C99" t="s">
        <v>799</v>
      </c>
    </row>
    <row r="100" spans="1:3" x14ac:dyDescent="0.25">
      <c r="A100" t="s">
        <v>176</v>
      </c>
      <c r="B100" t="s">
        <v>177</v>
      </c>
      <c r="C100" t="s">
        <v>799</v>
      </c>
    </row>
    <row r="101" spans="1:3" x14ac:dyDescent="0.25">
      <c r="A101" t="s">
        <v>178</v>
      </c>
      <c r="B101" t="s">
        <v>179</v>
      </c>
      <c r="C101" t="s">
        <v>799</v>
      </c>
    </row>
    <row r="102" spans="1:3" x14ac:dyDescent="0.25">
      <c r="A102" t="s">
        <v>180</v>
      </c>
      <c r="B102" t="s">
        <v>181</v>
      </c>
      <c r="C102" t="s">
        <v>799</v>
      </c>
    </row>
    <row r="103" spans="1:3" x14ac:dyDescent="0.25">
      <c r="A103" t="s">
        <v>182</v>
      </c>
      <c r="B103" t="s">
        <v>183</v>
      </c>
      <c r="C103" t="s">
        <v>799</v>
      </c>
    </row>
    <row r="104" spans="1:3" x14ac:dyDescent="0.25">
      <c r="A104" t="s">
        <v>184</v>
      </c>
      <c r="B104" t="s">
        <v>185</v>
      </c>
      <c r="C104" t="s">
        <v>799</v>
      </c>
    </row>
    <row r="105" spans="1:3" x14ac:dyDescent="0.25">
      <c r="A105" t="s">
        <v>186</v>
      </c>
      <c r="B105" t="s">
        <v>187</v>
      </c>
      <c r="C105" t="s">
        <v>799</v>
      </c>
    </row>
    <row r="106" spans="1:3" x14ac:dyDescent="0.25">
      <c r="A106" t="s">
        <v>188</v>
      </c>
      <c r="B106" t="s">
        <v>189</v>
      </c>
      <c r="C106" t="s">
        <v>799</v>
      </c>
    </row>
    <row r="107" spans="1:3" x14ac:dyDescent="0.25">
      <c r="A107" t="s">
        <v>190</v>
      </c>
      <c r="B107" t="s">
        <v>191</v>
      </c>
      <c r="C107">
        <f>6790-6790*5%</f>
        <v>6450.5</v>
      </c>
    </row>
    <row r="108" spans="1:3" x14ac:dyDescent="0.25">
      <c r="A108" t="s">
        <v>192</v>
      </c>
      <c r="B108" t="s">
        <v>193</v>
      </c>
      <c r="C108">
        <f>8490-8490*5%</f>
        <v>8065.5</v>
      </c>
    </row>
    <row r="109" spans="1:3" x14ac:dyDescent="0.25">
      <c r="A109" t="s">
        <v>194</v>
      </c>
      <c r="B109" t="s">
        <v>195</v>
      </c>
      <c r="C109">
        <f>62990-62990*5%</f>
        <v>59840.5</v>
      </c>
    </row>
    <row r="110" spans="1:3" x14ac:dyDescent="0.25">
      <c r="A110" t="s">
        <v>196</v>
      </c>
      <c r="B110" t="s">
        <v>197</v>
      </c>
      <c r="C110">
        <f>16490-16490*5%</f>
        <v>15665.5</v>
      </c>
    </row>
    <row r="111" spans="1:3" x14ac:dyDescent="0.25">
      <c r="A111" t="s">
        <v>198</v>
      </c>
      <c r="B111" t="s">
        <v>199</v>
      </c>
      <c r="C111">
        <f>26990-26990*5%</f>
        <v>25640.5</v>
      </c>
    </row>
    <row r="112" spans="1:3" x14ac:dyDescent="0.25">
      <c r="A112" t="s">
        <v>200</v>
      </c>
      <c r="B112" t="s">
        <v>201</v>
      </c>
      <c r="C112">
        <f>34990-34990*5%</f>
        <v>33240.5</v>
      </c>
    </row>
    <row r="113" spans="1:3" x14ac:dyDescent="0.25">
      <c r="A113" t="s">
        <v>202</v>
      </c>
      <c r="B113" t="s">
        <v>203</v>
      </c>
      <c r="C113">
        <f>41990-41990*5%</f>
        <v>39890.5</v>
      </c>
    </row>
    <row r="114" spans="1:3" x14ac:dyDescent="0.25">
      <c r="A114" s="1" t="s">
        <v>204</v>
      </c>
    </row>
    <row r="115" spans="1:3" x14ac:dyDescent="0.25">
      <c r="A115" t="s">
        <v>205</v>
      </c>
      <c r="B115" t="s">
        <v>206</v>
      </c>
      <c r="C115">
        <f>94990-94990*5%</f>
        <v>90240.5</v>
      </c>
    </row>
    <row r="116" spans="1:3" x14ac:dyDescent="0.25">
      <c r="A116" t="s">
        <v>207</v>
      </c>
      <c r="B116" t="s">
        <v>208</v>
      </c>
      <c r="C116">
        <f>34990-34990*5%</f>
        <v>33240.5</v>
      </c>
    </row>
    <row r="117" spans="1:3" x14ac:dyDescent="0.25">
      <c r="A117" t="s">
        <v>209</v>
      </c>
      <c r="B117" t="s">
        <v>210</v>
      </c>
      <c r="C117" t="s">
        <v>799</v>
      </c>
    </row>
    <row r="118" spans="1:3" x14ac:dyDescent="0.25">
      <c r="A118" t="s">
        <v>211</v>
      </c>
      <c r="B118" t="s">
        <v>212</v>
      </c>
      <c r="C118">
        <f>25990-35990*5%</f>
        <v>24190.5</v>
      </c>
    </row>
    <row r="119" spans="1:3" x14ac:dyDescent="0.25">
      <c r="A119" t="s">
        <v>213</v>
      </c>
      <c r="B119" t="s">
        <v>214</v>
      </c>
      <c r="C119">
        <f>59990-59990*5%</f>
        <v>56990.5</v>
      </c>
    </row>
    <row r="120" spans="1:3" x14ac:dyDescent="0.25">
      <c r="A120" s="1" t="s">
        <v>215</v>
      </c>
    </row>
    <row r="121" spans="1:3" x14ac:dyDescent="0.25">
      <c r="A121" t="s">
        <v>216</v>
      </c>
      <c r="B121" t="s">
        <v>217</v>
      </c>
      <c r="C121">
        <f>6790-6790*5%</f>
        <v>6450.5</v>
      </c>
    </row>
    <row r="122" spans="1:3" x14ac:dyDescent="0.25">
      <c r="A122" t="s">
        <v>218</v>
      </c>
      <c r="B122" t="s">
        <v>219</v>
      </c>
      <c r="C122">
        <f>6290-6290*5%</f>
        <v>5975.5</v>
      </c>
    </row>
    <row r="123" spans="1:3" x14ac:dyDescent="0.25">
      <c r="A123" t="s">
        <v>220</v>
      </c>
      <c r="B123" t="s">
        <v>221</v>
      </c>
      <c r="C123">
        <f>16990-16990*5%</f>
        <v>16140.5</v>
      </c>
    </row>
    <row r="124" spans="1:3" x14ac:dyDescent="0.25">
      <c r="A124" t="s">
        <v>222</v>
      </c>
      <c r="B124" t="s">
        <v>223</v>
      </c>
      <c r="C124">
        <f>16590-16590*5%</f>
        <v>15760.5</v>
      </c>
    </row>
    <row r="125" spans="1:3" x14ac:dyDescent="0.25">
      <c r="A125" t="s">
        <v>224</v>
      </c>
      <c r="B125" t="s">
        <v>225</v>
      </c>
      <c r="C125">
        <f>9490-9490*5%</f>
        <v>9015.5</v>
      </c>
    </row>
    <row r="126" spans="1:3" x14ac:dyDescent="0.25">
      <c r="A126" t="s">
        <v>226</v>
      </c>
      <c r="B126" t="s">
        <v>227</v>
      </c>
      <c r="C126">
        <f>9490-9490*5%</f>
        <v>9015.5</v>
      </c>
    </row>
    <row r="127" spans="1:3" x14ac:dyDescent="0.25">
      <c r="A127" s="1" t="s">
        <v>228</v>
      </c>
    </row>
    <row r="128" spans="1:3" x14ac:dyDescent="0.25">
      <c r="A128" t="s">
        <v>229</v>
      </c>
      <c r="B128" t="s">
        <v>230</v>
      </c>
      <c r="C128">
        <f>4290-4290*5%</f>
        <v>4075.5</v>
      </c>
    </row>
    <row r="129" spans="1:3" x14ac:dyDescent="0.25">
      <c r="A129" t="s">
        <v>231</v>
      </c>
      <c r="B129" t="s">
        <v>232</v>
      </c>
      <c r="C129">
        <f>10490-10490*5%</f>
        <v>9965.5</v>
      </c>
    </row>
    <row r="130" spans="1:3" x14ac:dyDescent="0.25">
      <c r="A130" t="s">
        <v>233</v>
      </c>
      <c r="B130" t="s">
        <v>234</v>
      </c>
      <c r="C130">
        <f>20990-20990*5%</f>
        <v>19940.5</v>
      </c>
    </row>
    <row r="131" spans="1:3" x14ac:dyDescent="0.25">
      <c r="A131" t="s">
        <v>235</v>
      </c>
      <c r="B131" t="s">
        <v>236</v>
      </c>
      <c r="C131">
        <f>29990-29990*5%</f>
        <v>28490.5</v>
      </c>
    </row>
    <row r="132" spans="1:3" x14ac:dyDescent="0.25">
      <c r="A132" s="1" t="s">
        <v>237</v>
      </c>
    </row>
    <row r="133" spans="1:3" x14ac:dyDescent="0.25">
      <c r="A133" t="s">
        <v>238</v>
      </c>
      <c r="B133" t="s">
        <v>239</v>
      </c>
      <c r="C133">
        <f>3890-3890*5%</f>
        <v>3695.5</v>
      </c>
    </row>
    <row r="134" spans="1:3" x14ac:dyDescent="0.25">
      <c r="A134" t="s">
        <v>240</v>
      </c>
      <c r="B134" t="s">
        <v>241</v>
      </c>
      <c r="C134">
        <f>4190-4190*5%</f>
        <v>3980.5</v>
      </c>
    </row>
    <row r="135" spans="1:3" x14ac:dyDescent="0.25">
      <c r="A135" t="s">
        <v>242</v>
      </c>
      <c r="B135" t="s">
        <v>243</v>
      </c>
      <c r="C135">
        <f>4590-4590*5%</f>
        <v>4360.5</v>
      </c>
    </row>
    <row r="136" spans="1:3" x14ac:dyDescent="0.25">
      <c r="A136" t="s">
        <v>244</v>
      </c>
      <c r="B136" t="s">
        <v>245</v>
      </c>
      <c r="C136">
        <f>990-990*5%</f>
        <v>940.5</v>
      </c>
    </row>
    <row r="137" spans="1:3" x14ac:dyDescent="0.25">
      <c r="A137" t="s">
        <v>246</v>
      </c>
      <c r="B137" t="s">
        <v>247</v>
      </c>
      <c r="C137" t="s">
        <v>799</v>
      </c>
    </row>
    <row r="138" spans="1:3" x14ac:dyDescent="0.25">
      <c r="A138" t="s">
        <v>248</v>
      </c>
      <c r="B138" t="s">
        <v>249</v>
      </c>
      <c r="C138">
        <f>5590-5590*5%</f>
        <v>5310.5</v>
      </c>
    </row>
    <row r="139" spans="1:3" x14ac:dyDescent="0.25">
      <c r="A139" t="s">
        <v>250</v>
      </c>
      <c r="B139" t="s">
        <v>251</v>
      </c>
      <c r="C139">
        <f>5190-5190*5%</f>
        <v>4930.5</v>
      </c>
    </row>
    <row r="140" spans="1:3" x14ac:dyDescent="0.25">
      <c r="A140" t="s">
        <v>252</v>
      </c>
      <c r="B140" t="s">
        <v>253</v>
      </c>
      <c r="C140">
        <f>4890-4890*5%</f>
        <v>4645.5</v>
      </c>
    </row>
    <row r="141" spans="1:3" x14ac:dyDescent="0.25">
      <c r="A141" t="s">
        <v>254</v>
      </c>
      <c r="B141" t="s">
        <v>255</v>
      </c>
    </row>
    <row r="142" spans="1:3" x14ac:dyDescent="0.25">
      <c r="A142" s="1" t="s">
        <v>256</v>
      </c>
    </row>
    <row r="143" spans="1:3" x14ac:dyDescent="0.25">
      <c r="A143" s="1" t="s">
        <v>257</v>
      </c>
    </row>
    <row r="144" spans="1:3" x14ac:dyDescent="0.25">
      <c r="A144" s="1" t="s">
        <v>258</v>
      </c>
    </row>
    <row r="145" spans="1:3" x14ac:dyDescent="0.25">
      <c r="A145" t="s">
        <v>259</v>
      </c>
      <c r="B145" t="s">
        <v>260</v>
      </c>
      <c r="C145">
        <f>1690-1690*5%</f>
        <v>1605.5</v>
      </c>
    </row>
    <row r="146" spans="1:3" x14ac:dyDescent="0.25">
      <c r="A146" s="1" t="s">
        <v>261</v>
      </c>
    </row>
    <row r="147" spans="1:3" x14ac:dyDescent="0.25">
      <c r="A147" t="s">
        <v>262</v>
      </c>
      <c r="B147" t="s">
        <v>263</v>
      </c>
      <c r="C147">
        <f>2990-2990*5%</f>
        <v>2840.5</v>
      </c>
    </row>
    <row r="148" spans="1:3" x14ac:dyDescent="0.25">
      <c r="A148" t="s">
        <v>264</v>
      </c>
      <c r="B148" t="s">
        <v>265</v>
      </c>
      <c r="C148">
        <f>2990-2990*5%</f>
        <v>2840.5</v>
      </c>
    </row>
    <row r="149" spans="1:3" x14ac:dyDescent="0.25">
      <c r="A149" t="s">
        <v>266</v>
      </c>
      <c r="B149" t="s">
        <v>267</v>
      </c>
      <c r="C149">
        <f>2990-2990*5%</f>
        <v>2840.5</v>
      </c>
    </row>
    <row r="150" spans="1:3" x14ac:dyDescent="0.25">
      <c r="A150" t="s">
        <v>268</v>
      </c>
      <c r="B150" t="s">
        <v>269</v>
      </c>
      <c r="C150">
        <f>2990-2990*5%</f>
        <v>2840.5</v>
      </c>
    </row>
    <row r="151" spans="1:3" x14ac:dyDescent="0.25">
      <c r="A151" t="s">
        <v>270</v>
      </c>
      <c r="B151" t="s">
        <v>271</v>
      </c>
      <c r="C151">
        <f>2990-2990*5%</f>
        <v>2840.5</v>
      </c>
    </row>
    <row r="152" spans="1:3" x14ac:dyDescent="0.25">
      <c r="A152" t="s">
        <v>272</v>
      </c>
      <c r="B152" t="s">
        <v>273</v>
      </c>
      <c r="C152">
        <f>2990-2990*5%</f>
        <v>2840.5</v>
      </c>
    </row>
    <row r="153" spans="1:3" x14ac:dyDescent="0.25">
      <c r="A153" t="s">
        <v>274</v>
      </c>
      <c r="B153" t="s">
        <v>275</v>
      </c>
      <c r="C153">
        <f>2990-2990*5%</f>
        <v>2840.5</v>
      </c>
    </row>
    <row r="154" spans="1:3" x14ac:dyDescent="0.25">
      <c r="A154" t="s">
        <v>276</v>
      </c>
      <c r="B154" t="s">
        <v>277</v>
      </c>
      <c r="C154">
        <f>2990-2990*5%</f>
        <v>2840.5</v>
      </c>
    </row>
    <row r="155" spans="1:3" x14ac:dyDescent="0.25">
      <c r="A155" t="s">
        <v>278</v>
      </c>
      <c r="B155" t="s">
        <v>279</v>
      </c>
      <c r="C155">
        <f>2990-2990*5%</f>
        <v>2840.5</v>
      </c>
    </row>
    <row r="156" spans="1:3" x14ac:dyDescent="0.25">
      <c r="A156" t="s">
        <v>280</v>
      </c>
      <c r="B156" t="s">
        <v>281</v>
      </c>
      <c r="C156">
        <f>2990-2990*5%</f>
        <v>2840.5</v>
      </c>
    </row>
    <row r="157" spans="1:3" x14ac:dyDescent="0.25">
      <c r="A157" s="1" t="s">
        <v>282</v>
      </c>
    </row>
    <row r="158" spans="1:3" x14ac:dyDescent="0.25">
      <c r="A158" t="s">
        <v>283</v>
      </c>
      <c r="B158" t="s">
        <v>284</v>
      </c>
      <c r="C158">
        <f>4390-4390*5%</f>
        <v>4170.5</v>
      </c>
    </row>
    <row r="159" spans="1:3" x14ac:dyDescent="0.25">
      <c r="A159" t="s">
        <v>285</v>
      </c>
      <c r="B159" t="s">
        <v>286</v>
      </c>
      <c r="C159">
        <f>1790-1790*5%</f>
        <v>1700.5</v>
      </c>
    </row>
    <row r="160" spans="1:3" x14ac:dyDescent="0.25">
      <c r="A160" t="s">
        <v>287</v>
      </c>
      <c r="B160" t="s">
        <v>288</v>
      </c>
      <c r="C160">
        <f>4590-4590*5%</f>
        <v>4360.5</v>
      </c>
    </row>
    <row r="161" spans="1:3" x14ac:dyDescent="0.25">
      <c r="A161" t="s">
        <v>289</v>
      </c>
      <c r="B161" t="s">
        <v>290</v>
      </c>
      <c r="C161">
        <f>4190-4190*5%</f>
        <v>3980.5</v>
      </c>
    </row>
    <row r="162" spans="1:3" x14ac:dyDescent="0.25">
      <c r="A162" t="s">
        <v>291</v>
      </c>
      <c r="B162" t="s">
        <v>292</v>
      </c>
      <c r="C162">
        <f>4990-4990*5%</f>
        <v>4740.5</v>
      </c>
    </row>
    <row r="163" spans="1:3" x14ac:dyDescent="0.25">
      <c r="A163" t="s">
        <v>293</v>
      </c>
      <c r="B163" t="s">
        <v>294</v>
      </c>
      <c r="C163">
        <f>2990-2990*5%</f>
        <v>2840.5</v>
      </c>
    </row>
    <row r="164" spans="1:3" x14ac:dyDescent="0.25">
      <c r="A164" t="s">
        <v>295</v>
      </c>
      <c r="B164" t="s">
        <v>296</v>
      </c>
      <c r="C164">
        <f>2190-2190*5%</f>
        <v>2080.5</v>
      </c>
    </row>
    <row r="165" spans="1:3" x14ac:dyDescent="0.25">
      <c r="A165" t="s">
        <v>297</v>
      </c>
      <c r="B165" t="s">
        <v>298</v>
      </c>
      <c r="C165">
        <f>4790-4790*5%</f>
        <v>4550.5</v>
      </c>
    </row>
    <row r="166" spans="1:3" x14ac:dyDescent="0.25">
      <c r="A166" t="s">
        <v>299</v>
      </c>
      <c r="B166" t="s">
        <v>300</v>
      </c>
      <c r="C166">
        <f>1990-1990*5%</f>
        <v>1890.5</v>
      </c>
    </row>
    <row r="167" spans="1:3" x14ac:dyDescent="0.25">
      <c r="A167" t="s">
        <v>301</v>
      </c>
      <c r="B167" t="s">
        <v>302</v>
      </c>
      <c r="C167">
        <f>7790-7790*5%</f>
        <v>7400.5</v>
      </c>
    </row>
    <row r="168" spans="1:3" x14ac:dyDescent="0.25">
      <c r="A168" s="1" t="s">
        <v>303</v>
      </c>
    </row>
    <row r="169" spans="1:3" x14ac:dyDescent="0.25">
      <c r="A169" t="s">
        <v>304</v>
      </c>
      <c r="B169" t="s">
        <v>305</v>
      </c>
      <c r="C169">
        <f>6290-6290*5%</f>
        <v>5975.5</v>
      </c>
    </row>
    <row r="170" spans="1:3" x14ac:dyDescent="0.25">
      <c r="A170" t="s">
        <v>306</v>
      </c>
      <c r="B170" t="s">
        <v>307</v>
      </c>
      <c r="C170">
        <f>5190-5190*5%</f>
        <v>4930.5</v>
      </c>
    </row>
    <row r="171" spans="1:3" x14ac:dyDescent="0.25">
      <c r="A171" t="s">
        <v>308</v>
      </c>
      <c r="B171" t="s">
        <v>309</v>
      </c>
      <c r="C171">
        <f>6990-6990*5%</f>
        <v>6640.5</v>
      </c>
    </row>
    <row r="172" spans="1:3" x14ac:dyDescent="0.25">
      <c r="A172" t="s">
        <v>310</v>
      </c>
      <c r="B172" t="s">
        <v>311</v>
      </c>
      <c r="C172">
        <f>6690-6690*5%</f>
        <v>6355.5</v>
      </c>
    </row>
    <row r="173" spans="1:3" x14ac:dyDescent="0.25">
      <c r="A173" t="s">
        <v>312</v>
      </c>
      <c r="B173" t="s">
        <v>313</v>
      </c>
      <c r="C173">
        <f>6790-6790*5%</f>
        <v>6450.5</v>
      </c>
    </row>
    <row r="174" spans="1:3" x14ac:dyDescent="0.25">
      <c r="A174" s="1" t="s">
        <v>314</v>
      </c>
    </row>
    <row r="175" spans="1:3" x14ac:dyDescent="0.25">
      <c r="A175" t="s">
        <v>315</v>
      </c>
      <c r="B175" t="s">
        <v>316</v>
      </c>
      <c r="C175">
        <f>10490-10490*5%</f>
        <v>9965.5</v>
      </c>
    </row>
    <row r="176" spans="1:3" x14ac:dyDescent="0.25">
      <c r="A176" t="s">
        <v>317</v>
      </c>
      <c r="B176" t="s">
        <v>318</v>
      </c>
      <c r="C176">
        <f>9390-9390*5%</f>
        <v>8920.5</v>
      </c>
    </row>
    <row r="177" spans="1:3" x14ac:dyDescent="0.25">
      <c r="A177" t="s">
        <v>319</v>
      </c>
      <c r="B177" t="s">
        <v>320</v>
      </c>
      <c r="C177">
        <f>7590-7590*5%</f>
        <v>7210.5</v>
      </c>
    </row>
    <row r="178" spans="1:3" x14ac:dyDescent="0.25">
      <c r="A178" t="s">
        <v>321</v>
      </c>
      <c r="B178" t="s">
        <v>322</v>
      </c>
      <c r="C178">
        <f>9890-9890*5%</f>
        <v>9395.5</v>
      </c>
    </row>
    <row r="179" spans="1:3" x14ac:dyDescent="0.25">
      <c r="A179" t="s">
        <v>323</v>
      </c>
      <c r="B179" t="s">
        <v>324</v>
      </c>
      <c r="C179">
        <f>8990-8990*5%</f>
        <v>8540.5</v>
      </c>
    </row>
    <row r="180" spans="1:3" x14ac:dyDescent="0.25">
      <c r="A180" t="s">
        <v>325</v>
      </c>
      <c r="B180" t="s">
        <v>326</v>
      </c>
      <c r="C180">
        <f>6990-6990*5%</f>
        <v>6640.5</v>
      </c>
    </row>
    <row r="181" spans="1:3" x14ac:dyDescent="0.25">
      <c r="A181" t="s">
        <v>327</v>
      </c>
      <c r="B181" t="s">
        <v>328</v>
      </c>
      <c r="C181">
        <f>10790-10790*5%</f>
        <v>10250.5</v>
      </c>
    </row>
    <row r="182" spans="1:3" x14ac:dyDescent="0.25">
      <c r="A182" t="s">
        <v>329</v>
      </c>
      <c r="B182" t="s">
        <v>330</v>
      </c>
      <c r="C182">
        <f>9590-9580*5%</f>
        <v>9111</v>
      </c>
    </row>
    <row r="183" spans="1:3" x14ac:dyDescent="0.25">
      <c r="A183" s="1" t="s">
        <v>331</v>
      </c>
    </row>
    <row r="184" spans="1:3" x14ac:dyDescent="0.25">
      <c r="A184" t="s">
        <v>332</v>
      </c>
      <c r="B184" t="s">
        <v>333</v>
      </c>
      <c r="C184">
        <f>11490-11490*5%</f>
        <v>10915.5</v>
      </c>
    </row>
    <row r="185" spans="1:3" x14ac:dyDescent="0.25">
      <c r="A185" t="s">
        <v>334</v>
      </c>
      <c r="B185" t="s">
        <v>335</v>
      </c>
      <c r="C185">
        <f>8590-8590*5%</f>
        <v>8160.5</v>
      </c>
    </row>
    <row r="186" spans="1:3" x14ac:dyDescent="0.25">
      <c r="A186" t="s">
        <v>336</v>
      </c>
      <c r="B186" t="s">
        <v>337</v>
      </c>
      <c r="C186">
        <f>12990-12990*5%</f>
        <v>12340.5</v>
      </c>
    </row>
    <row r="187" spans="1:3" x14ac:dyDescent="0.25">
      <c r="A187" t="s">
        <v>338</v>
      </c>
      <c r="B187" t="s">
        <v>339</v>
      </c>
      <c r="C187">
        <f>8990-8990*5%</f>
        <v>8540.5</v>
      </c>
    </row>
    <row r="188" spans="1:3" x14ac:dyDescent="0.25">
      <c r="A188" t="s">
        <v>340</v>
      </c>
      <c r="B188" t="s">
        <v>341</v>
      </c>
      <c r="C188">
        <f>11990-11990*5%</f>
        <v>11390.5</v>
      </c>
    </row>
    <row r="189" spans="1:3" x14ac:dyDescent="0.25">
      <c r="A189" t="s">
        <v>342</v>
      </c>
      <c r="B189" t="s">
        <v>343</v>
      </c>
      <c r="C189">
        <f>13590-13590*5%</f>
        <v>12910.5</v>
      </c>
    </row>
    <row r="190" spans="1:3" x14ac:dyDescent="0.25">
      <c r="A190" t="s">
        <v>344</v>
      </c>
      <c r="B190" t="s">
        <v>345</v>
      </c>
      <c r="C190">
        <f>14590-14590*5%</f>
        <v>13860.5</v>
      </c>
    </row>
    <row r="191" spans="1:3" x14ac:dyDescent="0.25">
      <c r="A191" t="s">
        <v>346</v>
      </c>
      <c r="B191" t="s">
        <v>347</v>
      </c>
      <c r="C191">
        <f>14990-14990*5%</f>
        <v>14240.5</v>
      </c>
    </row>
    <row r="192" spans="1:3" x14ac:dyDescent="0.25">
      <c r="A192" t="s">
        <v>348</v>
      </c>
      <c r="B192" t="s">
        <v>349</v>
      </c>
      <c r="C192">
        <f>13990-13990*5%</f>
        <v>13290.5</v>
      </c>
    </row>
    <row r="193" spans="1:3" x14ac:dyDescent="0.25">
      <c r="A193" s="1" t="s">
        <v>350</v>
      </c>
    </row>
    <row r="194" spans="1:3" x14ac:dyDescent="0.25">
      <c r="A194" t="s">
        <v>351</v>
      </c>
      <c r="B194" t="s">
        <v>352</v>
      </c>
      <c r="C194">
        <f>13890-13890*5%</f>
        <v>13195.5</v>
      </c>
    </row>
    <row r="195" spans="1:3" x14ac:dyDescent="0.25">
      <c r="A195" t="s">
        <v>353</v>
      </c>
      <c r="B195" t="s">
        <v>354</v>
      </c>
      <c r="C195">
        <f>16790-16790*5%</f>
        <v>15950.5</v>
      </c>
    </row>
    <row r="196" spans="1:3" x14ac:dyDescent="0.25">
      <c r="A196" t="s">
        <v>355</v>
      </c>
      <c r="B196" t="s">
        <v>356</v>
      </c>
      <c r="C196">
        <f>21290-21290*5%</f>
        <v>20225.5</v>
      </c>
    </row>
    <row r="197" spans="1:3" x14ac:dyDescent="0.25">
      <c r="A197" t="s">
        <v>357</v>
      </c>
      <c r="B197" t="s">
        <v>358</v>
      </c>
      <c r="C197">
        <f>22590-22590*5%</f>
        <v>21460.5</v>
      </c>
    </row>
    <row r="198" spans="1:3" x14ac:dyDescent="0.25">
      <c r="A198" t="s">
        <v>359</v>
      </c>
      <c r="B198" t="s">
        <v>360</v>
      </c>
      <c r="C198">
        <f>24790-24790*5%</f>
        <v>23550.5</v>
      </c>
    </row>
    <row r="199" spans="1:3" x14ac:dyDescent="0.25">
      <c r="A199" t="s">
        <v>361</v>
      </c>
      <c r="B199" t="s">
        <v>362</v>
      </c>
      <c r="C199">
        <f>28490-28490*5%</f>
        <v>27065.5</v>
      </c>
    </row>
    <row r="200" spans="1:3" x14ac:dyDescent="0.25">
      <c r="A200" s="1" t="s">
        <v>363</v>
      </c>
    </row>
    <row r="201" spans="1:3" x14ac:dyDescent="0.25">
      <c r="A201" t="s">
        <v>364</v>
      </c>
      <c r="B201" t="s">
        <v>365</v>
      </c>
      <c r="C201">
        <f>5990-5990*5%</f>
        <v>5690.5</v>
      </c>
    </row>
    <row r="202" spans="1:3" x14ac:dyDescent="0.25">
      <c r="A202" t="s">
        <v>366</v>
      </c>
      <c r="B202" t="s">
        <v>367</v>
      </c>
      <c r="C202">
        <f>5991-5991*5%</f>
        <v>5691.45</v>
      </c>
    </row>
    <row r="203" spans="1:3" x14ac:dyDescent="0.25">
      <c r="A203" t="s">
        <v>368</v>
      </c>
      <c r="B203" t="s">
        <v>369</v>
      </c>
      <c r="C203">
        <f>5992-5992*5%</f>
        <v>5692.4</v>
      </c>
    </row>
    <row r="204" spans="1:3" x14ac:dyDescent="0.25">
      <c r="A204" t="s">
        <v>370</v>
      </c>
      <c r="B204" t="s">
        <v>371</v>
      </c>
      <c r="C204">
        <f>5993-5993*5%</f>
        <v>5693.35</v>
      </c>
    </row>
    <row r="205" spans="1:3" x14ac:dyDescent="0.25">
      <c r="A205" t="s">
        <v>372</v>
      </c>
      <c r="B205" t="s">
        <v>373</v>
      </c>
      <c r="C205">
        <f>5994-5994*5%</f>
        <v>5694.3</v>
      </c>
    </row>
    <row r="206" spans="1:3" x14ac:dyDescent="0.25">
      <c r="A206" t="s">
        <v>374</v>
      </c>
      <c r="B206" t="s">
        <v>375</v>
      </c>
      <c r="C206">
        <f>5995-5995*5%</f>
        <v>5695.25</v>
      </c>
    </row>
    <row r="207" spans="1:3" x14ac:dyDescent="0.25">
      <c r="A207" t="s">
        <v>376</v>
      </c>
      <c r="B207" t="s">
        <v>377</v>
      </c>
      <c r="C207">
        <f>5996-5996*5%</f>
        <v>5696.2</v>
      </c>
    </row>
    <row r="208" spans="1:3" x14ac:dyDescent="0.25">
      <c r="A208" s="1" t="s">
        <v>378</v>
      </c>
    </row>
    <row r="209" spans="1:3" x14ac:dyDescent="0.25">
      <c r="A209" t="s">
        <v>379</v>
      </c>
      <c r="B209" t="s">
        <v>380</v>
      </c>
      <c r="C209">
        <f>19790-19790*5%</f>
        <v>18800.5</v>
      </c>
    </row>
    <row r="210" spans="1:3" x14ac:dyDescent="0.25">
      <c r="A210" t="s">
        <v>381</v>
      </c>
      <c r="B210" t="s">
        <v>382</v>
      </c>
      <c r="C210">
        <f>23990-23990*5%</f>
        <v>22790.5</v>
      </c>
    </row>
    <row r="211" spans="1:3" x14ac:dyDescent="0.25">
      <c r="A211" s="1" t="s">
        <v>383</v>
      </c>
    </row>
    <row r="212" spans="1:3" x14ac:dyDescent="0.25">
      <c r="A212" t="s">
        <v>384</v>
      </c>
      <c r="B212" t="s">
        <v>385</v>
      </c>
      <c r="C212">
        <f>7690-7690*5%</f>
        <v>7305.5</v>
      </c>
    </row>
    <row r="213" spans="1:3" x14ac:dyDescent="0.25">
      <c r="A213" t="s">
        <v>386</v>
      </c>
      <c r="B213" t="s">
        <v>387</v>
      </c>
      <c r="C213">
        <f>8190-8190*5%</f>
        <v>7780.5</v>
      </c>
    </row>
    <row r="214" spans="1:3" x14ac:dyDescent="0.25">
      <c r="A214" s="1" t="s">
        <v>388</v>
      </c>
    </row>
    <row r="215" spans="1:3" x14ac:dyDescent="0.25">
      <c r="A215" t="s">
        <v>389</v>
      </c>
      <c r="B215" t="s">
        <v>390</v>
      </c>
      <c r="C215">
        <f>8390-8390*5%</f>
        <v>7970.5</v>
      </c>
    </row>
    <row r="216" spans="1:3" x14ac:dyDescent="0.25">
      <c r="A216" t="s">
        <v>391</v>
      </c>
      <c r="B216" t="s">
        <v>392</v>
      </c>
      <c r="C216">
        <f>8990-8990*5%</f>
        <v>8540.5</v>
      </c>
    </row>
    <row r="217" spans="1:3" x14ac:dyDescent="0.25">
      <c r="A217" t="s">
        <v>393</v>
      </c>
      <c r="B217" t="s">
        <v>394</v>
      </c>
      <c r="C217">
        <f>9490-9490*5%</f>
        <v>9015.5</v>
      </c>
    </row>
    <row r="218" spans="1:3" x14ac:dyDescent="0.25">
      <c r="A218" t="s">
        <v>395</v>
      </c>
      <c r="B218" t="s">
        <v>396</v>
      </c>
      <c r="C218">
        <f>9890-9890*5%</f>
        <v>9395.5</v>
      </c>
    </row>
    <row r="219" spans="1:3" x14ac:dyDescent="0.25">
      <c r="A219" t="s">
        <v>397</v>
      </c>
      <c r="B219" t="s">
        <v>398</v>
      </c>
      <c r="C219">
        <f>10490-10490*5%</f>
        <v>9965.5</v>
      </c>
    </row>
    <row r="220" spans="1:3" x14ac:dyDescent="0.25">
      <c r="A220" s="1" t="s">
        <v>399</v>
      </c>
    </row>
    <row r="221" spans="1:3" x14ac:dyDescent="0.25">
      <c r="A221" t="s">
        <v>400</v>
      </c>
      <c r="B221" t="s">
        <v>401</v>
      </c>
      <c r="C221">
        <f>10990-10990*5%</f>
        <v>10440.5</v>
      </c>
    </row>
    <row r="222" spans="1:3" x14ac:dyDescent="0.25">
      <c r="A222" t="s">
        <v>402</v>
      </c>
      <c r="B222" t="s">
        <v>403</v>
      </c>
      <c r="C222">
        <f>12490-12490*5%</f>
        <v>11865.5</v>
      </c>
    </row>
    <row r="223" spans="1:3" x14ac:dyDescent="0.25">
      <c r="A223" t="s">
        <v>404</v>
      </c>
      <c r="B223" t="s">
        <v>405</v>
      </c>
      <c r="C223">
        <f>11990-11990*5%</f>
        <v>11390.5</v>
      </c>
    </row>
    <row r="224" spans="1:3" x14ac:dyDescent="0.25">
      <c r="A224" t="s">
        <v>406</v>
      </c>
      <c r="B224" t="s">
        <v>407</v>
      </c>
      <c r="C224">
        <f>12190-12190*5%</f>
        <v>11580.5</v>
      </c>
    </row>
    <row r="225" spans="1:3" x14ac:dyDescent="0.25">
      <c r="A225" t="s">
        <v>408</v>
      </c>
      <c r="B225" t="s">
        <v>409</v>
      </c>
      <c r="C225">
        <f>11490-11490*5%</f>
        <v>10915.5</v>
      </c>
    </row>
    <row r="226" spans="1:3" x14ac:dyDescent="0.25">
      <c r="A226" s="1" t="s">
        <v>410</v>
      </c>
    </row>
    <row r="227" spans="1:3" x14ac:dyDescent="0.25">
      <c r="A227" t="s">
        <v>411</v>
      </c>
      <c r="B227" t="s">
        <v>412</v>
      </c>
      <c r="C227">
        <f>15490-15490*5%</f>
        <v>14715.5</v>
      </c>
    </row>
    <row r="228" spans="1:3" x14ac:dyDescent="0.25">
      <c r="A228" t="s">
        <v>413</v>
      </c>
      <c r="B228" t="s">
        <v>414</v>
      </c>
      <c r="C228">
        <f>17990-17990*5%</f>
        <v>17090.5</v>
      </c>
    </row>
    <row r="229" spans="1:3" x14ac:dyDescent="0.25">
      <c r="A229" t="s">
        <v>415</v>
      </c>
      <c r="B229" t="s">
        <v>416</v>
      </c>
      <c r="C229">
        <f>15990-15990*5%</f>
        <v>15190.5</v>
      </c>
    </row>
    <row r="230" spans="1:3" x14ac:dyDescent="0.25">
      <c r="A230" t="s">
        <v>417</v>
      </c>
      <c r="B230" t="s">
        <v>418</v>
      </c>
      <c r="C230">
        <f>14990-14990*5%</f>
        <v>14240.5</v>
      </c>
    </row>
    <row r="231" spans="1:3" x14ac:dyDescent="0.25">
      <c r="A231" t="s">
        <v>419</v>
      </c>
      <c r="B231" t="s">
        <v>420</v>
      </c>
      <c r="C231">
        <f>14490-14490*5%</f>
        <v>13765.5</v>
      </c>
    </row>
    <row r="232" spans="1:3" x14ac:dyDescent="0.25">
      <c r="A232" t="s">
        <v>421</v>
      </c>
      <c r="B232" t="s">
        <v>422</v>
      </c>
      <c r="C232">
        <f>18490-18490*5%</f>
        <v>17565.5</v>
      </c>
    </row>
    <row r="233" spans="1:3" x14ac:dyDescent="0.25">
      <c r="A233" s="1" t="s">
        <v>423</v>
      </c>
    </row>
    <row r="234" spans="1:3" x14ac:dyDescent="0.25">
      <c r="A234" t="s">
        <v>424</v>
      </c>
      <c r="B234" t="s">
        <v>425</v>
      </c>
      <c r="C234">
        <f>23990-23990*5%</f>
        <v>22790.5</v>
      </c>
    </row>
    <row r="235" spans="1:3" x14ac:dyDescent="0.25">
      <c r="A235" t="s">
        <v>426</v>
      </c>
      <c r="B235" t="s">
        <v>427</v>
      </c>
      <c r="C235">
        <f>9190-9190*5%</f>
        <v>8730.5</v>
      </c>
    </row>
    <row r="236" spans="1:3" x14ac:dyDescent="0.25">
      <c r="A236" t="s">
        <v>428</v>
      </c>
      <c r="B236" t="s">
        <v>429</v>
      </c>
      <c r="C236">
        <f>12490-12490*5%</f>
        <v>11865.5</v>
      </c>
    </row>
    <row r="237" spans="1:3" x14ac:dyDescent="0.25">
      <c r="A237" t="s">
        <v>430</v>
      </c>
      <c r="B237" t="s">
        <v>431</v>
      </c>
      <c r="C237">
        <f>9790-9790*5%</f>
        <v>9300.5</v>
      </c>
    </row>
    <row r="238" spans="1:3" x14ac:dyDescent="0.25">
      <c r="A238" t="s">
        <v>432</v>
      </c>
      <c r="B238" t="s">
        <v>433</v>
      </c>
      <c r="C238">
        <f>15190-15190*5%</f>
        <v>14430.5</v>
      </c>
    </row>
    <row r="239" spans="1:3" x14ac:dyDescent="0.25">
      <c r="A239" t="s">
        <v>434</v>
      </c>
      <c r="B239" t="s">
        <v>435</v>
      </c>
      <c r="C239">
        <f>19690-19690*5%</f>
        <v>18705.5</v>
      </c>
    </row>
    <row r="240" spans="1:3" x14ac:dyDescent="0.25">
      <c r="A240" t="s">
        <v>436</v>
      </c>
      <c r="B240" t="s">
        <v>437</v>
      </c>
      <c r="C240">
        <f>11390-11390*5%</f>
        <v>10820.5</v>
      </c>
    </row>
    <row r="241" spans="1:3" x14ac:dyDescent="0.25">
      <c r="A241" t="s">
        <v>438</v>
      </c>
      <c r="B241" t="s">
        <v>439</v>
      </c>
      <c r="C241">
        <f>16390-16390*5%</f>
        <v>15570.5</v>
      </c>
    </row>
    <row r="242" spans="1:3" x14ac:dyDescent="0.25">
      <c r="A242" s="1" t="s">
        <v>440</v>
      </c>
    </row>
    <row r="243" spans="1:3" x14ac:dyDescent="0.25">
      <c r="A243" s="1" t="s">
        <v>798</v>
      </c>
    </row>
    <row r="244" spans="1:3" x14ac:dyDescent="0.25">
      <c r="A244" s="1" t="s">
        <v>441</v>
      </c>
    </row>
    <row r="245" spans="1:3" x14ac:dyDescent="0.25">
      <c r="A245" t="s">
        <v>442</v>
      </c>
      <c r="B245" t="s">
        <v>443</v>
      </c>
      <c r="C245" t="s">
        <v>799</v>
      </c>
    </row>
    <row r="246" spans="1:3" x14ac:dyDescent="0.25">
      <c r="A246" t="s">
        <v>444</v>
      </c>
      <c r="B246" t="s">
        <v>445</v>
      </c>
      <c r="C246" t="s">
        <v>799</v>
      </c>
    </row>
    <row r="247" spans="1:3" x14ac:dyDescent="0.25">
      <c r="A247" t="s">
        <v>446</v>
      </c>
      <c r="B247" t="s">
        <v>447</v>
      </c>
      <c r="C247" t="s">
        <v>799</v>
      </c>
    </row>
    <row r="248" spans="1:3" x14ac:dyDescent="0.25">
      <c r="A248" s="1" t="s">
        <v>448</v>
      </c>
    </row>
    <row r="249" spans="1:3" x14ac:dyDescent="0.25">
      <c r="A249" s="1" t="s">
        <v>449</v>
      </c>
    </row>
    <row r="250" spans="1:3" x14ac:dyDescent="0.25">
      <c r="A250" t="s">
        <v>450</v>
      </c>
      <c r="B250" t="s">
        <v>451</v>
      </c>
      <c r="C250">
        <f>12990-12990*5%</f>
        <v>12340.5</v>
      </c>
    </row>
    <row r="251" spans="1:3" x14ac:dyDescent="0.25">
      <c r="A251" t="s">
        <v>452</v>
      </c>
      <c r="B251" t="s">
        <v>453</v>
      </c>
      <c r="C251" t="s">
        <v>799</v>
      </c>
    </row>
    <row r="252" spans="1:3" x14ac:dyDescent="0.25">
      <c r="A252" t="s">
        <v>454</v>
      </c>
      <c r="B252" t="s">
        <v>455</v>
      </c>
      <c r="C252" t="s">
        <v>799</v>
      </c>
    </row>
    <row r="253" spans="1:3" x14ac:dyDescent="0.25">
      <c r="A253" t="s">
        <v>456</v>
      </c>
      <c r="B253" t="s">
        <v>457</v>
      </c>
      <c r="C253" t="s">
        <v>799</v>
      </c>
    </row>
    <row r="254" spans="1:3" x14ac:dyDescent="0.25">
      <c r="A254" t="s">
        <v>458</v>
      </c>
      <c r="B254" t="s">
        <v>459</v>
      </c>
      <c r="C254" t="s">
        <v>799</v>
      </c>
    </row>
    <row r="255" spans="1:3" x14ac:dyDescent="0.25">
      <c r="A255" s="1" t="s">
        <v>460</v>
      </c>
    </row>
    <row r="256" spans="1:3" x14ac:dyDescent="0.25">
      <c r="A256" s="1" t="s">
        <v>461</v>
      </c>
    </row>
    <row r="257" spans="1:3" x14ac:dyDescent="0.25">
      <c r="A257" t="s">
        <v>462</v>
      </c>
      <c r="B257" t="s">
        <v>463</v>
      </c>
      <c r="C257">
        <f>2990-2990*5%</f>
        <v>2840.5</v>
      </c>
    </row>
    <row r="258" spans="1:3" x14ac:dyDescent="0.25">
      <c r="A258" s="1" t="s">
        <v>464</v>
      </c>
    </row>
    <row r="259" spans="1:3" x14ac:dyDescent="0.25">
      <c r="A259" s="1" t="s">
        <v>465</v>
      </c>
    </row>
    <row r="260" spans="1:3" x14ac:dyDescent="0.25">
      <c r="A260" t="s">
        <v>466</v>
      </c>
      <c r="B260" t="s">
        <v>467</v>
      </c>
      <c r="C260">
        <f>1190-1190*5%</f>
        <v>1130.5</v>
      </c>
    </row>
    <row r="261" spans="1:3" x14ac:dyDescent="0.25">
      <c r="A261" t="s">
        <v>468</v>
      </c>
      <c r="B261" t="s">
        <v>469</v>
      </c>
      <c r="C261">
        <f>330-330*5%</f>
        <v>313.5</v>
      </c>
    </row>
    <row r="262" spans="1:3" x14ac:dyDescent="0.25">
      <c r="A262" t="s">
        <v>470</v>
      </c>
      <c r="B262" t="s">
        <v>471</v>
      </c>
      <c r="C262">
        <f>990-990*5%</f>
        <v>940.5</v>
      </c>
    </row>
    <row r="263" spans="1:3" x14ac:dyDescent="0.25">
      <c r="A263" t="s">
        <v>472</v>
      </c>
      <c r="B263" t="s">
        <v>473</v>
      </c>
      <c r="C263">
        <f>1090-1090*5%</f>
        <v>1035.5</v>
      </c>
    </row>
    <row r="264" spans="1:3" x14ac:dyDescent="0.25">
      <c r="A264" t="s">
        <v>474</v>
      </c>
      <c r="B264" t="s">
        <v>475</v>
      </c>
      <c r="C264">
        <f>1190-1190*5%</f>
        <v>1130.5</v>
      </c>
    </row>
    <row r="265" spans="1:3" x14ac:dyDescent="0.25">
      <c r="A265" t="s">
        <v>476</v>
      </c>
      <c r="B265" t="s">
        <v>477</v>
      </c>
      <c r="C265">
        <f>1190-1190*5%</f>
        <v>1130.5</v>
      </c>
    </row>
    <row r="266" spans="1:3" x14ac:dyDescent="0.25">
      <c r="A266" t="s">
        <v>478</v>
      </c>
      <c r="B266" t="s">
        <v>479</v>
      </c>
      <c r="C266">
        <f>1590-1590*5%</f>
        <v>1510.5</v>
      </c>
    </row>
    <row r="267" spans="1:3" x14ac:dyDescent="0.25">
      <c r="A267" t="s">
        <v>480</v>
      </c>
      <c r="B267" t="s">
        <v>481</v>
      </c>
      <c r="C267">
        <f>1790-1790*5%</f>
        <v>1700.5</v>
      </c>
    </row>
    <row r="268" spans="1:3" x14ac:dyDescent="0.25">
      <c r="A268" t="s">
        <v>482</v>
      </c>
      <c r="B268" t="s">
        <v>483</v>
      </c>
      <c r="C268">
        <f>2590-2590*5%</f>
        <v>2460.5</v>
      </c>
    </row>
    <row r="269" spans="1:3" x14ac:dyDescent="0.25">
      <c r="A269" t="s">
        <v>484</v>
      </c>
      <c r="B269" t="s">
        <v>485</v>
      </c>
      <c r="C269">
        <f>2190-2190*5%</f>
        <v>2080.5</v>
      </c>
    </row>
    <row r="270" spans="1:3" x14ac:dyDescent="0.25">
      <c r="A270" t="s">
        <v>486</v>
      </c>
      <c r="B270" t="s">
        <v>487</v>
      </c>
      <c r="C270">
        <f>2290-2290*5%</f>
        <v>2175.5</v>
      </c>
    </row>
    <row r="271" spans="1:3" x14ac:dyDescent="0.25">
      <c r="A271" t="s">
        <v>488</v>
      </c>
      <c r="B271" t="s">
        <v>489</v>
      </c>
      <c r="C271">
        <f>700-700*5%</f>
        <v>665</v>
      </c>
    </row>
    <row r="272" spans="1:3" x14ac:dyDescent="0.25">
      <c r="A272" t="s">
        <v>490</v>
      </c>
      <c r="B272" t="s">
        <v>491</v>
      </c>
      <c r="C272">
        <f>1590-1590*5%</f>
        <v>1510.5</v>
      </c>
    </row>
    <row r="273" spans="1:3" x14ac:dyDescent="0.25">
      <c r="A273" t="s">
        <v>492</v>
      </c>
      <c r="B273" t="s">
        <v>493</v>
      </c>
      <c r="C273">
        <f>230-230*5%</f>
        <v>218.5</v>
      </c>
    </row>
    <row r="274" spans="1:3" x14ac:dyDescent="0.25">
      <c r="A274" t="s">
        <v>494</v>
      </c>
      <c r="B274" t="s">
        <v>495</v>
      </c>
      <c r="C274">
        <f>300-300*5%</f>
        <v>285</v>
      </c>
    </row>
    <row r="275" spans="1:3" x14ac:dyDescent="0.25">
      <c r="A275" t="s">
        <v>496</v>
      </c>
      <c r="B275" t="s">
        <v>497</v>
      </c>
      <c r="C275">
        <f>690-690*5%</f>
        <v>655.5</v>
      </c>
    </row>
    <row r="276" spans="1:3" x14ac:dyDescent="0.25">
      <c r="A276" t="s">
        <v>498</v>
      </c>
      <c r="B276" t="s">
        <v>499</v>
      </c>
      <c r="C276">
        <f>1690-1690*5%</f>
        <v>1605.5</v>
      </c>
    </row>
    <row r="277" spans="1:3" x14ac:dyDescent="0.25">
      <c r="A277" t="s">
        <v>500</v>
      </c>
      <c r="B277" t="s">
        <v>501</v>
      </c>
      <c r="C277">
        <f>1990-1990*5%</f>
        <v>1890.5</v>
      </c>
    </row>
    <row r="278" spans="1:3" x14ac:dyDescent="0.25">
      <c r="A278" t="s">
        <v>502</v>
      </c>
      <c r="B278" t="s">
        <v>503</v>
      </c>
      <c r="C278">
        <f>200-200*5%</f>
        <v>190</v>
      </c>
    </row>
    <row r="279" spans="1:3" x14ac:dyDescent="0.25">
      <c r="A279" t="s">
        <v>504</v>
      </c>
      <c r="B279" t="s">
        <v>505</v>
      </c>
      <c r="C279">
        <f>270-270*5%</f>
        <v>256.5</v>
      </c>
    </row>
    <row r="280" spans="1:3" x14ac:dyDescent="0.25">
      <c r="A280" t="s">
        <v>506</v>
      </c>
      <c r="B280" t="s">
        <v>507</v>
      </c>
      <c r="C280">
        <f>450-450*5%</f>
        <v>427.5</v>
      </c>
    </row>
    <row r="281" spans="1:3" x14ac:dyDescent="0.25">
      <c r="A281" t="s">
        <v>508</v>
      </c>
      <c r="B281" t="s">
        <v>509</v>
      </c>
      <c r="C281">
        <f>500-500*5%</f>
        <v>475</v>
      </c>
    </row>
    <row r="282" spans="1:3" x14ac:dyDescent="0.25">
      <c r="A282" t="s">
        <v>510</v>
      </c>
      <c r="B282" t="s">
        <v>511</v>
      </c>
      <c r="C282">
        <f>600-600*5%</f>
        <v>570</v>
      </c>
    </row>
    <row r="283" spans="1:3" x14ac:dyDescent="0.25">
      <c r="A283" t="s">
        <v>512</v>
      </c>
      <c r="B283" t="s">
        <v>513</v>
      </c>
      <c r="C283">
        <f>700-700*5%</f>
        <v>665</v>
      </c>
    </row>
    <row r="284" spans="1:3" x14ac:dyDescent="0.25">
      <c r="A284" t="s">
        <v>514</v>
      </c>
      <c r="B284" t="s">
        <v>515</v>
      </c>
      <c r="C284">
        <f>1390-1390*5%</f>
        <v>1320.5</v>
      </c>
    </row>
    <row r="285" spans="1:3" x14ac:dyDescent="0.25">
      <c r="A285" t="s">
        <v>516</v>
      </c>
      <c r="B285" t="s">
        <v>517</v>
      </c>
      <c r="C285">
        <f>1890-1890*5%</f>
        <v>1795.5</v>
      </c>
    </row>
    <row r="286" spans="1:3" x14ac:dyDescent="0.25">
      <c r="A286" t="s">
        <v>518</v>
      </c>
      <c r="B286" t="s">
        <v>519</v>
      </c>
      <c r="C286">
        <f>1990-1990*5%</f>
        <v>1890.5</v>
      </c>
    </row>
    <row r="287" spans="1:3" x14ac:dyDescent="0.25">
      <c r="A287" t="s">
        <v>520</v>
      </c>
      <c r="B287" t="s">
        <v>521</v>
      </c>
      <c r="C287">
        <f>2090-2090*5%</f>
        <v>1985.5</v>
      </c>
    </row>
    <row r="288" spans="1:3" x14ac:dyDescent="0.25">
      <c r="A288" t="s">
        <v>522</v>
      </c>
      <c r="B288" t="s">
        <v>523</v>
      </c>
      <c r="C288">
        <f>2290-2290*5%</f>
        <v>2175.5</v>
      </c>
    </row>
    <row r="289" spans="1:3" x14ac:dyDescent="0.25">
      <c r="A289" t="s">
        <v>524</v>
      </c>
      <c r="B289" t="s">
        <v>525</v>
      </c>
      <c r="C289">
        <f>14490-14490*5%</f>
        <v>13765.5</v>
      </c>
    </row>
    <row r="290" spans="1:3" x14ac:dyDescent="0.25">
      <c r="A290" t="s">
        <v>526</v>
      </c>
      <c r="B290" t="s">
        <v>527</v>
      </c>
      <c r="C290">
        <f>530-530*5%</f>
        <v>503.5</v>
      </c>
    </row>
    <row r="291" spans="1:3" x14ac:dyDescent="0.25">
      <c r="A291" t="s">
        <v>528</v>
      </c>
      <c r="B291" t="s">
        <v>529</v>
      </c>
      <c r="C291">
        <f>1490-1490*5%</f>
        <v>1415.5</v>
      </c>
    </row>
    <row r="292" spans="1:3" x14ac:dyDescent="0.25">
      <c r="A292" t="s">
        <v>530</v>
      </c>
      <c r="B292" t="s">
        <v>531</v>
      </c>
      <c r="C292">
        <f>890-890*5%</f>
        <v>845.5</v>
      </c>
    </row>
    <row r="293" spans="1:3" x14ac:dyDescent="0.25">
      <c r="A293" t="s">
        <v>532</v>
      </c>
      <c r="B293" t="s">
        <v>533</v>
      </c>
      <c r="C293">
        <f>990-990*5%</f>
        <v>940.5</v>
      </c>
    </row>
    <row r="294" spans="1:3" x14ac:dyDescent="0.25">
      <c r="A294" t="s">
        <v>534</v>
      </c>
      <c r="B294" t="s">
        <v>535</v>
      </c>
      <c r="C294">
        <f>1390-1390*5%</f>
        <v>1320.5</v>
      </c>
    </row>
    <row r="295" spans="1:3" x14ac:dyDescent="0.25">
      <c r="A295" t="s">
        <v>536</v>
      </c>
      <c r="B295" t="s">
        <v>537</v>
      </c>
      <c r="C295">
        <f>1690-1690*5%</f>
        <v>1605.5</v>
      </c>
    </row>
    <row r="296" spans="1:3" x14ac:dyDescent="0.25">
      <c r="A296" t="s">
        <v>538</v>
      </c>
      <c r="B296" t="s">
        <v>539</v>
      </c>
      <c r="C296">
        <f>790-790*5%</f>
        <v>750.5</v>
      </c>
    </row>
    <row r="297" spans="1:3" x14ac:dyDescent="0.25">
      <c r="A297" t="s">
        <v>540</v>
      </c>
      <c r="B297" t="s">
        <v>541</v>
      </c>
      <c r="C297">
        <f>990-990*5%</f>
        <v>940.5</v>
      </c>
    </row>
    <row r="298" spans="1:3" x14ac:dyDescent="0.25">
      <c r="A298" t="s">
        <v>542</v>
      </c>
      <c r="B298" t="s">
        <v>543</v>
      </c>
      <c r="C298">
        <f>2490-2490*5%</f>
        <v>2365.5</v>
      </c>
    </row>
    <row r="299" spans="1:3" x14ac:dyDescent="0.25">
      <c r="A299" t="s">
        <v>544</v>
      </c>
      <c r="B299" t="s">
        <v>545</v>
      </c>
      <c r="C299">
        <f>740-740*5%</f>
        <v>703</v>
      </c>
    </row>
    <row r="300" spans="1:3" x14ac:dyDescent="0.25">
      <c r="A300" t="s">
        <v>546</v>
      </c>
      <c r="B300" t="s">
        <v>547</v>
      </c>
      <c r="C300">
        <f>1490-1490*5%</f>
        <v>1415.5</v>
      </c>
    </row>
    <row r="301" spans="1:3" x14ac:dyDescent="0.25">
      <c r="A301" s="1" t="s">
        <v>548</v>
      </c>
    </row>
    <row r="302" spans="1:3" x14ac:dyDescent="0.25">
      <c r="A302" s="1" t="s">
        <v>549</v>
      </c>
    </row>
    <row r="303" spans="1:3" x14ac:dyDescent="0.25">
      <c r="A303" t="s">
        <v>550</v>
      </c>
      <c r="B303" t="s">
        <v>551</v>
      </c>
      <c r="C303">
        <f>2990-2990*5%</f>
        <v>2840.5</v>
      </c>
    </row>
    <row r="304" spans="1:3" x14ac:dyDescent="0.25">
      <c r="A304" t="s">
        <v>552</v>
      </c>
      <c r="B304" t="s">
        <v>553</v>
      </c>
      <c r="C304">
        <f>3390-3390*5%</f>
        <v>3220.5</v>
      </c>
    </row>
    <row r="305" spans="1:3" x14ac:dyDescent="0.25">
      <c r="A305" t="s">
        <v>554</v>
      </c>
      <c r="B305" t="s">
        <v>555</v>
      </c>
      <c r="C305">
        <f>3890-3890*5%</f>
        <v>3695.5</v>
      </c>
    </row>
    <row r="306" spans="1:3" x14ac:dyDescent="0.25">
      <c r="A306" s="1" t="s">
        <v>556</v>
      </c>
    </row>
    <row r="307" spans="1:3" x14ac:dyDescent="0.25">
      <c r="A307" t="s">
        <v>557</v>
      </c>
      <c r="B307" t="s">
        <v>558</v>
      </c>
      <c r="C307">
        <f>1390-1390*5%</f>
        <v>1320.5</v>
      </c>
    </row>
    <row r="308" spans="1:3" x14ac:dyDescent="0.25">
      <c r="A308" s="1" t="s">
        <v>559</v>
      </c>
    </row>
    <row r="309" spans="1:3" x14ac:dyDescent="0.25">
      <c r="A309" t="s">
        <v>560</v>
      </c>
      <c r="B309" t="s">
        <v>561</v>
      </c>
      <c r="C309">
        <f>4900-4900*5%</f>
        <v>4655</v>
      </c>
    </row>
    <row r="310" spans="1:3" x14ac:dyDescent="0.25">
      <c r="A310" s="1" t="s">
        <v>562</v>
      </c>
    </row>
    <row r="311" spans="1:3" x14ac:dyDescent="0.25">
      <c r="A311" t="s">
        <v>563</v>
      </c>
      <c r="B311" t="s">
        <v>564</v>
      </c>
      <c r="C311">
        <f>370-370*5%</f>
        <v>351.5</v>
      </c>
    </row>
    <row r="312" spans="1:3" x14ac:dyDescent="0.25">
      <c r="A312" t="s">
        <v>565</v>
      </c>
      <c r="B312" t="s">
        <v>566</v>
      </c>
      <c r="C312">
        <f>550-550*5%</f>
        <v>522.5</v>
      </c>
    </row>
    <row r="313" spans="1:3" x14ac:dyDescent="0.25">
      <c r="A313" t="s">
        <v>567</v>
      </c>
      <c r="B313" t="s">
        <v>568</v>
      </c>
      <c r="C313">
        <f>430-430*5%</f>
        <v>408.5</v>
      </c>
    </row>
    <row r="314" spans="1:3" x14ac:dyDescent="0.25">
      <c r="A314" s="1" t="s">
        <v>569</v>
      </c>
    </row>
    <row r="315" spans="1:3" x14ac:dyDescent="0.25">
      <c r="A315" t="s">
        <v>570</v>
      </c>
      <c r="B315" t="s">
        <v>571</v>
      </c>
      <c r="C315">
        <f>390-390*5%</f>
        <v>370.5</v>
      </c>
    </row>
    <row r="316" spans="1:3" x14ac:dyDescent="0.25">
      <c r="A316" t="s">
        <v>572</v>
      </c>
      <c r="B316" t="s">
        <v>573</v>
      </c>
      <c r="C316">
        <f>990-990*5%</f>
        <v>940.5</v>
      </c>
    </row>
    <row r="317" spans="1:3" x14ac:dyDescent="0.25">
      <c r="A317" t="s">
        <v>574</v>
      </c>
      <c r="B317" t="s">
        <v>575</v>
      </c>
      <c r="C317">
        <f>590-590*5%</f>
        <v>560.5</v>
      </c>
    </row>
    <row r="318" spans="1:3" x14ac:dyDescent="0.25">
      <c r="A318" t="s">
        <v>155</v>
      </c>
      <c r="B318" t="s">
        <v>576</v>
      </c>
      <c r="C318">
        <f>590-590*5%</f>
        <v>560.5</v>
      </c>
    </row>
    <row r="319" spans="1:3" x14ac:dyDescent="0.25">
      <c r="A319" t="s">
        <v>577</v>
      </c>
      <c r="B319" t="s">
        <v>578</v>
      </c>
      <c r="C319">
        <f>490-490*5%</f>
        <v>465.5</v>
      </c>
    </row>
    <row r="320" spans="1:3" x14ac:dyDescent="0.25">
      <c r="A320" s="1" t="s">
        <v>579</v>
      </c>
    </row>
    <row r="321" spans="1:3" x14ac:dyDescent="0.25">
      <c r="A321" t="s">
        <v>580</v>
      </c>
      <c r="B321" t="s">
        <v>581</v>
      </c>
      <c r="C321">
        <f>270-270*5%</f>
        <v>256.5</v>
      </c>
    </row>
    <row r="322" spans="1:3" x14ac:dyDescent="0.25">
      <c r="A322" t="s">
        <v>582</v>
      </c>
      <c r="B322" t="s">
        <v>583</v>
      </c>
      <c r="C322">
        <f>500-500*5%</f>
        <v>475</v>
      </c>
    </row>
    <row r="323" spans="1:3" x14ac:dyDescent="0.25">
      <c r="A323" s="1" t="s">
        <v>584</v>
      </c>
    </row>
    <row r="324" spans="1:3" x14ac:dyDescent="0.25">
      <c r="A324" t="s">
        <v>585</v>
      </c>
      <c r="B324" t="s">
        <v>586</v>
      </c>
      <c r="C324">
        <f>595-595*5%</f>
        <v>565.25</v>
      </c>
    </row>
    <row r="325" spans="1:3" x14ac:dyDescent="0.25">
      <c r="A325" t="s">
        <v>587</v>
      </c>
      <c r="B325" t="s">
        <v>588</v>
      </c>
      <c r="C325">
        <f>495-495*5%</f>
        <v>470.25</v>
      </c>
    </row>
    <row r="326" spans="1:3" x14ac:dyDescent="0.25">
      <c r="A326" t="s">
        <v>589</v>
      </c>
      <c r="B326" t="s">
        <v>590</v>
      </c>
      <c r="C326">
        <f>190-190*5%</f>
        <v>180.5</v>
      </c>
    </row>
    <row r="327" spans="1:3" x14ac:dyDescent="0.25">
      <c r="A327" s="1" t="s">
        <v>591</v>
      </c>
    </row>
    <row r="328" spans="1:3" x14ac:dyDescent="0.25">
      <c r="A328" s="1" t="s">
        <v>592</v>
      </c>
    </row>
    <row r="329" spans="1:3" x14ac:dyDescent="0.25">
      <c r="A329" t="s">
        <v>593</v>
      </c>
      <c r="B329" t="s">
        <v>594</v>
      </c>
      <c r="C329">
        <f>195-195*5%</f>
        <v>185.25</v>
      </c>
    </row>
    <row r="330" spans="1:3" x14ac:dyDescent="0.25">
      <c r="A330" t="s">
        <v>595</v>
      </c>
      <c r="B330" t="s">
        <v>596</v>
      </c>
      <c r="C330">
        <f>290-290*5%</f>
        <v>275.5</v>
      </c>
    </row>
    <row r="331" spans="1:3" x14ac:dyDescent="0.25">
      <c r="A331" t="s">
        <v>597</v>
      </c>
      <c r="B331" t="s">
        <v>598</v>
      </c>
      <c r="C331">
        <f>290-290*5%</f>
        <v>275.5</v>
      </c>
    </row>
    <row r="332" spans="1:3" x14ac:dyDescent="0.25">
      <c r="A332" t="s">
        <v>599</v>
      </c>
      <c r="B332" t="s">
        <v>600</v>
      </c>
      <c r="C332">
        <f>290-290*5%</f>
        <v>275.5</v>
      </c>
    </row>
    <row r="333" spans="1:3" x14ac:dyDescent="0.25">
      <c r="A333" t="s">
        <v>601</v>
      </c>
      <c r="B333" t="s">
        <v>602</v>
      </c>
      <c r="C333">
        <f>590-590*5%</f>
        <v>560.5</v>
      </c>
    </row>
    <row r="334" spans="1:3" x14ac:dyDescent="0.25">
      <c r="A334" t="s">
        <v>603</v>
      </c>
      <c r="B334" t="s">
        <v>604</v>
      </c>
      <c r="C334" t="s">
        <v>799</v>
      </c>
    </row>
    <row r="335" spans="1:3" x14ac:dyDescent="0.25">
      <c r="A335" t="s">
        <v>605</v>
      </c>
      <c r="B335" t="s">
        <v>606</v>
      </c>
      <c r="C335">
        <f>290-290*5%</f>
        <v>275.5</v>
      </c>
    </row>
    <row r="336" spans="1:3" x14ac:dyDescent="0.25">
      <c r="A336" s="1" t="s">
        <v>607</v>
      </c>
    </row>
    <row r="337" spans="1:3" x14ac:dyDescent="0.25">
      <c r="A337" t="s">
        <v>608</v>
      </c>
      <c r="B337" t="s">
        <v>609</v>
      </c>
      <c r="C337">
        <f>9900-9900*5%</f>
        <v>9405</v>
      </c>
    </row>
    <row r="338" spans="1:3" x14ac:dyDescent="0.25">
      <c r="A338" t="s">
        <v>610</v>
      </c>
      <c r="B338" t="s">
        <v>611</v>
      </c>
      <c r="C338">
        <f>12990-12990*5%</f>
        <v>12340.5</v>
      </c>
    </row>
    <row r="339" spans="1:3" x14ac:dyDescent="0.25">
      <c r="A339" t="s">
        <v>612</v>
      </c>
      <c r="B339" t="s">
        <v>613</v>
      </c>
      <c r="C339">
        <f>17990-17990*5%</f>
        <v>17090.5</v>
      </c>
    </row>
    <row r="340" spans="1:3" x14ac:dyDescent="0.25">
      <c r="A340" t="s">
        <v>614</v>
      </c>
      <c r="B340" t="s">
        <v>615</v>
      </c>
      <c r="C340">
        <f>21990-21990*5%</f>
        <v>20890.5</v>
      </c>
    </row>
    <row r="341" spans="1:3" x14ac:dyDescent="0.25">
      <c r="A341" t="s">
        <v>616</v>
      </c>
      <c r="B341" t="s">
        <v>617</v>
      </c>
      <c r="C341" t="s">
        <v>799</v>
      </c>
    </row>
    <row r="342" spans="1:3" x14ac:dyDescent="0.25">
      <c r="A342" t="s">
        <v>618</v>
      </c>
      <c r="B342" t="s">
        <v>619</v>
      </c>
      <c r="C342" t="s">
        <v>799</v>
      </c>
    </row>
    <row r="343" spans="1:3" x14ac:dyDescent="0.25">
      <c r="A343" t="s">
        <v>620</v>
      </c>
      <c r="B343" t="s">
        <v>621</v>
      </c>
      <c r="C343" t="s">
        <v>799</v>
      </c>
    </row>
    <row r="344" spans="1:3" x14ac:dyDescent="0.25">
      <c r="A344" t="s">
        <v>622</v>
      </c>
      <c r="B344" t="s">
        <v>623</v>
      </c>
      <c r="C344" t="s">
        <v>799</v>
      </c>
    </row>
    <row r="345" spans="1:3" x14ac:dyDescent="0.25">
      <c r="A345" t="s">
        <v>624</v>
      </c>
      <c r="B345" t="s">
        <v>625</v>
      </c>
      <c r="C345" t="s">
        <v>799</v>
      </c>
    </row>
    <row r="346" spans="1:3" x14ac:dyDescent="0.25">
      <c r="A346" t="s">
        <v>626</v>
      </c>
      <c r="B346" t="s">
        <v>627</v>
      </c>
      <c r="C346" t="s">
        <v>799</v>
      </c>
    </row>
    <row r="347" spans="1:3" x14ac:dyDescent="0.25">
      <c r="A347" t="s">
        <v>628</v>
      </c>
      <c r="B347" t="s">
        <v>629</v>
      </c>
      <c r="C347" t="s">
        <v>799</v>
      </c>
    </row>
    <row r="348" spans="1:3" x14ac:dyDescent="0.25">
      <c r="A348" t="s">
        <v>630</v>
      </c>
      <c r="B348" t="s">
        <v>631</v>
      </c>
      <c r="C348" t="s">
        <v>799</v>
      </c>
    </row>
    <row r="349" spans="1:3" x14ac:dyDescent="0.25">
      <c r="A349" t="s">
        <v>632</v>
      </c>
      <c r="B349" t="s">
        <v>633</v>
      </c>
      <c r="C349" t="s">
        <v>799</v>
      </c>
    </row>
    <row r="350" spans="1:3" x14ac:dyDescent="0.25">
      <c r="A350" t="s">
        <v>634</v>
      </c>
      <c r="B350" t="s">
        <v>635</v>
      </c>
      <c r="C350" t="s">
        <v>799</v>
      </c>
    </row>
    <row r="351" spans="1:3" x14ac:dyDescent="0.25">
      <c r="A351" t="s">
        <v>636</v>
      </c>
      <c r="B351" t="s">
        <v>637</v>
      </c>
      <c r="C351" t="s">
        <v>799</v>
      </c>
    </row>
    <row r="352" spans="1:3" x14ac:dyDescent="0.25">
      <c r="A352" t="s">
        <v>638</v>
      </c>
      <c r="B352" t="s">
        <v>639</v>
      </c>
      <c r="C352" t="s">
        <v>799</v>
      </c>
    </row>
    <row r="353" spans="1:3" x14ac:dyDescent="0.25">
      <c r="A353" t="s">
        <v>640</v>
      </c>
      <c r="B353" t="s">
        <v>641</v>
      </c>
      <c r="C353">
        <f>6790-6790*5%</f>
        <v>6450.5</v>
      </c>
    </row>
    <row r="354" spans="1:3" x14ac:dyDescent="0.25">
      <c r="A354" t="s">
        <v>642</v>
      </c>
      <c r="B354" t="s">
        <v>643</v>
      </c>
      <c r="C354">
        <f>6790-6790*5%</f>
        <v>6450.5</v>
      </c>
    </row>
    <row r="355" spans="1:3" x14ac:dyDescent="0.25">
      <c r="A355" t="s">
        <v>644</v>
      </c>
      <c r="B355" t="s">
        <v>645</v>
      </c>
      <c r="C355">
        <f>4950-4950*5%</f>
        <v>4702.5</v>
      </c>
    </row>
    <row r="356" spans="1:3" x14ac:dyDescent="0.25">
      <c r="A356" t="s">
        <v>646</v>
      </c>
      <c r="B356" t="s">
        <v>647</v>
      </c>
      <c r="C356" t="s">
        <v>799</v>
      </c>
    </row>
    <row r="357" spans="1:3" x14ac:dyDescent="0.25">
      <c r="A357" t="s">
        <v>648</v>
      </c>
      <c r="B357" t="s">
        <v>649</v>
      </c>
      <c r="C357">
        <f>13900-13900*5%</f>
        <v>13205</v>
      </c>
    </row>
    <row r="358" spans="1:3" x14ac:dyDescent="0.25">
      <c r="A358" t="s">
        <v>650</v>
      </c>
      <c r="B358" t="s">
        <v>651</v>
      </c>
      <c r="C358">
        <f>9900-9900*5%</f>
        <v>9405</v>
      </c>
    </row>
    <row r="359" spans="1:3" x14ac:dyDescent="0.25">
      <c r="A359" t="s">
        <v>652</v>
      </c>
      <c r="B359" t="s">
        <v>653</v>
      </c>
      <c r="C359">
        <f>4590-4590*5%</f>
        <v>4360.5</v>
      </c>
    </row>
    <row r="360" spans="1:3" x14ac:dyDescent="0.25">
      <c r="A360" t="s">
        <v>654</v>
      </c>
      <c r="B360" t="s">
        <v>655</v>
      </c>
      <c r="C360" t="s">
        <v>799</v>
      </c>
    </row>
    <row r="361" spans="1:3" x14ac:dyDescent="0.25">
      <c r="A361" t="s">
        <v>656</v>
      </c>
      <c r="B361" t="s">
        <v>657</v>
      </c>
      <c r="C361" t="s">
        <v>799</v>
      </c>
    </row>
    <row r="362" spans="1:3" x14ac:dyDescent="0.25">
      <c r="A362" t="s">
        <v>658</v>
      </c>
      <c r="B362" t="s">
        <v>659</v>
      </c>
      <c r="C362">
        <f>2690-2690*5%</f>
        <v>2555.5</v>
      </c>
    </row>
    <row r="363" spans="1:3" x14ac:dyDescent="0.25">
      <c r="A363" t="s">
        <v>660</v>
      </c>
      <c r="B363" t="s">
        <v>661</v>
      </c>
      <c r="C363" t="s">
        <v>799</v>
      </c>
    </row>
    <row r="364" spans="1:3" x14ac:dyDescent="0.25">
      <c r="A364" t="s">
        <v>662</v>
      </c>
      <c r="B364" t="s">
        <v>663</v>
      </c>
      <c r="C364" t="s">
        <v>799</v>
      </c>
    </row>
    <row r="365" spans="1:3" x14ac:dyDescent="0.25">
      <c r="A365" t="s">
        <v>664</v>
      </c>
      <c r="B365" t="s">
        <v>665</v>
      </c>
      <c r="C365">
        <f>5390-5390*5%</f>
        <v>5120.5</v>
      </c>
    </row>
    <row r="366" spans="1:3" x14ac:dyDescent="0.25">
      <c r="A366" t="s">
        <v>666</v>
      </c>
      <c r="B366" t="s">
        <v>667</v>
      </c>
      <c r="C366" t="s">
        <v>799</v>
      </c>
    </row>
    <row r="367" spans="1:3" x14ac:dyDescent="0.25">
      <c r="A367" t="s">
        <v>668</v>
      </c>
      <c r="B367" t="s">
        <v>669</v>
      </c>
      <c r="C367" t="s">
        <v>799</v>
      </c>
    </row>
    <row r="368" spans="1:3" x14ac:dyDescent="0.25">
      <c r="A368" s="1" t="s">
        <v>670</v>
      </c>
    </row>
    <row r="369" spans="1:3" x14ac:dyDescent="0.25">
      <c r="A369" t="s">
        <v>671</v>
      </c>
      <c r="B369" t="s">
        <v>672</v>
      </c>
      <c r="C369" t="s">
        <v>799</v>
      </c>
    </row>
    <row r="370" spans="1:3" x14ac:dyDescent="0.25">
      <c r="A370" t="s">
        <v>673</v>
      </c>
      <c r="B370" t="s">
        <v>674</v>
      </c>
      <c r="C370" t="s">
        <v>799</v>
      </c>
    </row>
    <row r="371" spans="1:3" x14ac:dyDescent="0.25">
      <c r="A371" t="s">
        <v>675</v>
      </c>
      <c r="B371" t="s">
        <v>676</v>
      </c>
      <c r="C371" t="s">
        <v>799</v>
      </c>
    </row>
    <row r="372" spans="1:3" x14ac:dyDescent="0.25">
      <c r="A372" t="s">
        <v>677</v>
      </c>
      <c r="B372" t="s">
        <v>678</v>
      </c>
      <c r="C372">
        <f>3900-3900*5%</f>
        <v>3705</v>
      </c>
    </row>
    <row r="373" spans="1:3" x14ac:dyDescent="0.25">
      <c r="A373" t="s">
        <v>679</v>
      </c>
      <c r="B373" t="s">
        <v>680</v>
      </c>
      <c r="C373" t="s">
        <v>799</v>
      </c>
    </row>
    <row r="374" spans="1:3" x14ac:dyDescent="0.25">
      <c r="A374" s="1" t="s">
        <v>681</v>
      </c>
    </row>
    <row r="375" spans="1:3" x14ac:dyDescent="0.25">
      <c r="A375" t="s">
        <v>682</v>
      </c>
      <c r="B375" t="s">
        <v>683</v>
      </c>
      <c r="C375" t="s">
        <v>799</v>
      </c>
    </row>
    <row r="376" spans="1:3" x14ac:dyDescent="0.25">
      <c r="A376" t="s">
        <v>684</v>
      </c>
      <c r="B376" t="s">
        <v>685</v>
      </c>
      <c r="C376" t="s">
        <v>799</v>
      </c>
    </row>
    <row r="377" spans="1:3" x14ac:dyDescent="0.25">
      <c r="A377" t="s">
        <v>686</v>
      </c>
      <c r="B377" t="s">
        <v>687</v>
      </c>
      <c r="C377" t="s">
        <v>799</v>
      </c>
    </row>
    <row r="378" spans="1:3" x14ac:dyDescent="0.25">
      <c r="A378" t="s">
        <v>688</v>
      </c>
      <c r="B378" t="s">
        <v>689</v>
      </c>
      <c r="C378" t="s">
        <v>799</v>
      </c>
    </row>
    <row r="379" spans="1:3" x14ac:dyDescent="0.25">
      <c r="A379" t="s">
        <v>690</v>
      </c>
      <c r="B379" t="s">
        <v>691</v>
      </c>
      <c r="C379" t="s">
        <v>799</v>
      </c>
    </row>
    <row r="380" spans="1:3" x14ac:dyDescent="0.25">
      <c r="A380" t="s">
        <v>692</v>
      </c>
      <c r="B380" t="s">
        <v>693</v>
      </c>
      <c r="C380" t="s">
        <v>799</v>
      </c>
    </row>
    <row r="381" spans="1:3" x14ac:dyDescent="0.25">
      <c r="A381" t="s">
        <v>694</v>
      </c>
      <c r="B381" t="s">
        <v>695</v>
      </c>
      <c r="C381" t="s">
        <v>799</v>
      </c>
    </row>
    <row r="382" spans="1:3" x14ac:dyDescent="0.25">
      <c r="A382" t="s">
        <v>696</v>
      </c>
      <c r="B382" t="s">
        <v>697</v>
      </c>
      <c r="C382" t="s">
        <v>799</v>
      </c>
    </row>
    <row r="383" spans="1:3" x14ac:dyDescent="0.25">
      <c r="A383" t="s">
        <v>698</v>
      </c>
      <c r="B383" t="s">
        <v>699</v>
      </c>
      <c r="C383">
        <f>1690-1690*5%</f>
        <v>1605.5</v>
      </c>
    </row>
    <row r="384" spans="1:3" x14ac:dyDescent="0.25">
      <c r="A384" t="s">
        <v>700</v>
      </c>
      <c r="B384" t="s">
        <v>701</v>
      </c>
      <c r="C384">
        <f>1690-1690*5%</f>
        <v>1605.5</v>
      </c>
    </row>
    <row r="385" spans="1:3" x14ac:dyDescent="0.25">
      <c r="A385" t="s">
        <v>702</v>
      </c>
      <c r="B385" t="s">
        <v>703</v>
      </c>
      <c r="C385" t="s">
        <v>799</v>
      </c>
    </row>
    <row r="386" spans="1:3" x14ac:dyDescent="0.25">
      <c r="A386" t="s">
        <v>704</v>
      </c>
      <c r="B386" t="s">
        <v>705</v>
      </c>
      <c r="C386">
        <f>1850-1850*5%</f>
        <v>1757.5</v>
      </c>
    </row>
    <row r="387" spans="1:3" x14ac:dyDescent="0.25">
      <c r="A387" t="s">
        <v>706</v>
      </c>
      <c r="B387" t="s">
        <v>707</v>
      </c>
      <c r="C387" t="s">
        <v>799</v>
      </c>
    </row>
    <row r="388" spans="1:3" x14ac:dyDescent="0.25">
      <c r="A388" t="s">
        <v>708</v>
      </c>
      <c r="B388" t="s">
        <v>709</v>
      </c>
      <c r="C388">
        <f>2490-2490*5%</f>
        <v>2365.5</v>
      </c>
    </row>
    <row r="389" spans="1:3" x14ac:dyDescent="0.25">
      <c r="A389" t="s">
        <v>710</v>
      </c>
      <c r="B389" t="s">
        <v>711</v>
      </c>
      <c r="C389">
        <f>2490-2490*5%</f>
        <v>2365.5</v>
      </c>
    </row>
    <row r="390" spans="1:3" x14ac:dyDescent="0.25">
      <c r="A390" t="s">
        <v>712</v>
      </c>
      <c r="B390" t="s">
        <v>713</v>
      </c>
      <c r="C390" t="s">
        <v>799</v>
      </c>
    </row>
    <row r="391" spans="1:3" x14ac:dyDescent="0.25">
      <c r="A391" t="s">
        <v>714</v>
      </c>
      <c r="B391" t="s">
        <v>715</v>
      </c>
      <c r="C391" t="s">
        <v>799</v>
      </c>
    </row>
    <row r="392" spans="1:3" x14ac:dyDescent="0.25">
      <c r="A392" t="s">
        <v>716</v>
      </c>
      <c r="B392" t="s">
        <v>717</v>
      </c>
      <c r="C392" t="s">
        <v>799</v>
      </c>
    </row>
    <row r="393" spans="1:3" x14ac:dyDescent="0.25">
      <c r="A393" s="1" t="s">
        <v>718</v>
      </c>
    </row>
    <row r="394" spans="1:3" x14ac:dyDescent="0.25">
      <c r="A394" t="s">
        <v>719</v>
      </c>
      <c r="B394" t="s">
        <v>720</v>
      </c>
      <c r="C394" t="s">
        <v>799</v>
      </c>
    </row>
    <row r="395" spans="1:3" x14ac:dyDescent="0.25">
      <c r="A395" t="s">
        <v>721</v>
      </c>
      <c r="B395" t="s">
        <v>722</v>
      </c>
      <c r="C395" t="s">
        <v>799</v>
      </c>
    </row>
    <row r="396" spans="1:3" x14ac:dyDescent="0.25">
      <c r="A396" t="s">
        <v>723</v>
      </c>
      <c r="B396" t="s">
        <v>724</v>
      </c>
      <c r="C396" t="s">
        <v>799</v>
      </c>
    </row>
    <row r="397" spans="1:3" x14ac:dyDescent="0.25">
      <c r="A397" t="s">
        <v>725</v>
      </c>
      <c r="B397" t="s">
        <v>726</v>
      </c>
      <c r="C397" t="s">
        <v>799</v>
      </c>
    </row>
    <row r="398" spans="1:3" x14ac:dyDescent="0.25">
      <c r="A398" t="s">
        <v>727</v>
      </c>
      <c r="B398" t="s">
        <v>728</v>
      </c>
      <c r="C398" t="s">
        <v>799</v>
      </c>
    </row>
    <row r="399" spans="1:3" x14ac:dyDescent="0.25">
      <c r="A399" t="s">
        <v>729</v>
      </c>
      <c r="B399" t="s">
        <v>730</v>
      </c>
      <c r="C399" t="s">
        <v>799</v>
      </c>
    </row>
    <row r="400" spans="1:3" x14ac:dyDescent="0.25">
      <c r="A400" t="s">
        <v>731</v>
      </c>
      <c r="B400" t="s">
        <v>732</v>
      </c>
      <c r="C400" t="s">
        <v>799</v>
      </c>
    </row>
    <row r="401" spans="1:3" x14ac:dyDescent="0.25">
      <c r="A401" t="s">
        <v>733</v>
      </c>
      <c r="B401" t="s">
        <v>734</v>
      </c>
      <c r="C401" t="s">
        <v>799</v>
      </c>
    </row>
    <row r="402" spans="1:3" x14ac:dyDescent="0.25">
      <c r="A402" s="1" t="s">
        <v>735</v>
      </c>
    </row>
    <row r="403" spans="1:3" x14ac:dyDescent="0.25">
      <c r="A403" t="s">
        <v>736</v>
      </c>
      <c r="B403" t="s">
        <v>737</v>
      </c>
      <c r="C403">
        <f>3290-3290*5%</f>
        <v>3125.5</v>
      </c>
    </row>
    <row r="404" spans="1:3" x14ac:dyDescent="0.25">
      <c r="A404" t="s">
        <v>738</v>
      </c>
      <c r="B404" t="s">
        <v>739</v>
      </c>
      <c r="C404">
        <f>5990-5990*5%</f>
        <v>5690.5</v>
      </c>
    </row>
    <row r="405" spans="1:3" x14ac:dyDescent="0.25">
      <c r="A405" t="s">
        <v>740</v>
      </c>
      <c r="B405" t="s">
        <v>741</v>
      </c>
      <c r="C405">
        <f>2790-2790*5%</f>
        <v>2650.5</v>
      </c>
    </row>
    <row r="406" spans="1:3" x14ac:dyDescent="0.25">
      <c r="A406" t="s">
        <v>742</v>
      </c>
      <c r="B406" t="s">
        <v>743</v>
      </c>
      <c r="C406">
        <f>4290-4290*5%</f>
        <v>4075.5</v>
      </c>
    </row>
    <row r="407" spans="1:3" x14ac:dyDescent="0.25">
      <c r="A407" s="1" t="s">
        <v>744</v>
      </c>
    </row>
    <row r="408" spans="1:3" x14ac:dyDescent="0.25">
      <c r="A408" t="s">
        <v>745</v>
      </c>
      <c r="B408" t="s">
        <v>746</v>
      </c>
      <c r="C408">
        <f>24990-24990*5%</f>
        <v>23740.5</v>
      </c>
    </row>
    <row r="409" spans="1:3" x14ac:dyDescent="0.25">
      <c r="A409" t="s">
        <v>747</v>
      </c>
      <c r="B409" t="s">
        <v>748</v>
      </c>
      <c r="C409">
        <f>28990-28990*5%</f>
        <v>27540.5</v>
      </c>
    </row>
    <row r="410" spans="1:3" x14ac:dyDescent="0.25">
      <c r="A410" t="s">
        <v>749</v>
      </c>
      <c r="B410" t="s">
        <v>750</v>
      </c>
      <c r="C410">
        <f>34990-34990*5%</f>
        <v>33240.5</v>
      </c>
    </row>
    <row r="411" spans="1:3" x14ac:dyDescent="0.25">
      <c r="A411" t="s">
        <v>751</v>
      </c>
      <c r="B411" t="s">
        <v>752</v>
      </c>
      <c r="C411">
        <f>790-790*5%</f>
        <v>750.5</v>
      </c>
    </row>
    <row r="412" spans="1:3" x14ac:dyDescent="0.25">
      <c r="A412" t="s">
        <v>753</v>
      </c>
      <c r="B412" t="s">
        <v>754</v>
      </c>
      <c r="C412">
        <f>790-790*5%</f>
        <v>750.5</v>
      </c>
    </row>
    <row r="413" spans="1:3" x14ac:dyDescent="0.25">
      <c r="A413" t="s">
        <v>755</v>
      </c>
      <c r="B413" t="s">
        <v>756</v>
      </c>
      <c r="C413" t="s">
        <v>799</v>
      </c>
    </row>
    <row r="414" spans="1:3" x14ac:dyDescent="0.25">
      <c r="A414" t="s">
        <v>757</v>
      </c>
      <c r="B414" t="s">
        <v>758</v>
      </c>
      <c r="C414" t="s">
        <v>799</v>
      </c>
    </row>
    <row r="415" spans="1:3" x14ac:dyDescent="0.25">
      <c r="A415" t="s">
        <v>759</v>
      </c>
      <c r="B415" t="s">
        <v>760</v>
      </c>
      <c r="C415">
        <f>8990-8990*5%</f>
        <v>8540.5</v>
      </c>
    </row>
    <row r="416" spans="1:3" x14ac:dyDescent="0.25">
      <c r="A416" t="s">
        <v>761</v>
      </c>
      <c r="B416" t="s">
        <v>762</v>
      </c>
      <c r="C416">
        <f>9990-9990*5%</f>
        <v>9490.5</v>
      </c>
    </row>
    <row r="417" spans="1:3" x14ac:dyDescent="0.25">
      <c r="A417" t="s">
        <v>763</v>
      </c>
      <c r="B417" t="s">
        <v>764</v>
      </c>
      <c r="C417">
        <f>5990-5990*5%</f>
        <v>5690.5</v>
      </c>
    </row>
    <row r="418" spans="1:3" x14ac:dyDescent="0.25">
      <c r="A418" t="s">
        <v>765</v>
      </c>
      <c r="B418" t="s">
        <v>766</v>
      </c>
      <c r="C418">
        <f>7490-7490*5%</f>
        <v>7115.5</v>
      </c>
    </row>
    <row r="419" spans="1:3" x14ac:dyDescent="0.25">
      <c r="A419" t="s">
        <v>767</v>
      </c>
      <c r="B419" t="s">
        <v>768</v>
      </c>
      <c r="C419">
        <f>3990-3990*5%</f>
        <v>3790.5</v>
      </c>
    </row>
    <row r="420" spans="1:3" x14ac:dyDescent="0.25">
      <c r="A420" s="1" t="s">
        <v>769</v>
      </c>
    </row>
    <row r="421" spans="1:3" x14ac:dyDescent="0.25">
      <c r="A421" t="s">
        <v>770</v>
      </c>
      <c r="B421" t="s">
        <v>771</v>
      </c>
      <c r="C421">
        <f>300-300*5%</f>
        <v>285</v>
      </c>
    </row>
    <row r="422" spans="1:3" x14ac:dyDescent="0.25">
      <c r="A422" t="s">
        <v>772</v>
      </c>
      <c r="B422" t="s">
        <v>773</v>
      </c>
      <c r="C422">
        <f>300-300*5%</f>
        <v>285</v>
      </c>
    </row>
    <row r="423" spans="1:3" x14ac:dyDescent="0.25">
      <c r="A423" t="s">
        <v>774</v>
      </c>
      <c r="B423" t="s">
        <v>775</v>
      </c>
      <c r="C423">
        <f>5990-5990*5%</f>
        <v>5690.5</v>
      </c>
    </row>
    <row r="424" spans="1:3" x14ac:dyDescent="0.25">
      <c r="A424" t="s">
        <v>776</v>
      </c>
      <c r="B424" t="s">
        <v>777</v>
      </c>
      <c r="C424">
        <f>900-900*5%</f>
        <v>855</v>
      </c>
    </row>
    <row r="425" spans="1:3" x14ac:dyDescent="0.25">
      <c r="A425" t="s">
        <v>778</v>
      </c>
      <c r="B425" t="s">
        <v>779</v>
      </c>
      <c r="C425">
        <f>1490-1490*5%</f>
        <v>1415.5</v>
      </c>
    </row>
    <row r="426" spans="1:3" x14ac:dyDescent="0.25">
      <c r="A426" t="s">
        <v>780</v>
      </c>
      <c r="B426" t="s">
        <v>781</v>
      </c>
      <c r="C426">
        <f>1790-1790*5%</f>
        <v>1700.5</v>
      </c>
    </row>
    <row r="427" spans="1:3" x14ac:dyDescent="0.25">
      <c r="A427" t="s">
        <v>782</v>
      </c>
      <c r="B427" t="s">
        <v>783</v>
      </c>
      <c r="C427">
        <f>1790-1790*5%</f>
        <v>1700.5</v>
      </c>
    </row>
    <row r="428" spans="1:3" x14ac:dyDescent="0.25">
      <c r="A428" t="s">
        <v>784</v>
      </c>
      <c r="B428" t="s">
        <v>785</v>
      </c>
      <c r="C428">
        <f>2990-2990*5%</f>
        <v>2840.5</v>
      </c>
    </row>
    <row r="429" spans="1:3" x14ac:dyDescent="0.25">
      <c r="A429" s="1" t="s">
        <v>786</v>
      </c>
    </row>
    <row r="430" spans="1:3" x14ac:dyDescent="0.25">
      <c r="A430" t="s">
        <v>787</v>
      </c>
      <c r="B430" t="s">
        <v>788</v>
      </c>
      <c r="C430">
        <f>1590-1590*5%</f>
        <v>1510.5</v>
      </c>
    </row>
    <row r="431" spans="1:3" x14ac:dyDescent="0.25">
      <c r="A431" s="1" t="s">
        <v>789</v>
      </c>
    </row>
    <row r="432" spans="1:3" x14ac:dyDescent="0.25">
      <c r="A432" s="1" t="s">
        <v>786</v>
      </c>
    </row>
    <row r="433" spans="1:3" x14ac:dyDescent="0.25">
      <c r="A433" t="s">
        <v>790</v>
      </c>
      <c r="B433" t="s">
        <v>791</v>
      </c>
      <c r="C433">
        <f>990-990*5%</f>
        <v>940.5</v>
      </c>
    </row>
    <row r="434" spans="1:3" x14ac:dyDescent="0.25">
      <c r="A434" s="1" t="s">
        <v>559</v>
      </c>
    </row>
    <row r="435" spans="1:3" x14ac:dyDescent="0.25">
      <c r="A435" t="s">
        <v>792</v>
      </c>
      <c r="B435" t="s">
        <v>793</v>
      </c>
      <c r="C435" t="s">
        <v>799</v>
      </c>
    </row>
    <row r="436" spans="1:3" x14ac:dyDescent="0.25">
      <c r="A436" t="s">
        <v>794</v>
      </c>
      <c r="B436" t="s">
        <v>795</v>
      </c>
      <c r="C436" t="s">
        <v>799</v>
      </c>
    </row>
    <row r="437" spans="1:3" x14ac:dyDescent="0.25">
      <c r="A437" t="s">
        <v>796</v>
      </c>
      <c r="B437" t="s">
        <v>797</v>
      </c>
      <c r="C437">
        <f>200-200*5%</f>
        <v>190</v>
      </c>
    </row>
  </sheetData>
  <mergeCells count="2">
    <mergeCell ref="A2:C2"/>
    <mergeCell ref="A1:C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LEVENHUK. Прайс-лист на микроскоп LabZZ, Atom, Strike. Купить бинокль. Цена на телескоп. Продажа оборудования производства завода-изготовителя, производитель ЛЕВЕНГУК, США. Дилер ГКНТ. Поставка Россия, Казахстан</dc:title>
  <dc:subject>LEVENHUK. Прайс-лист на микроскоп LabZZ, Atom, Strike. Купить бинокль. Цена на телескоп. Продажа оборудования производства завода-изготовителя, производитель ЛЕВЕНГУК, США. Дилер ГКНТ. Поставка Россия, Казахстан</dc:subject>
  <dc:creator>http://levenhuk.nt-rt.ru</dc:creator>
  <cp:lastModifiedBy>Алексей Саркеев</cp:lastModifiedBy>
  <dcterms:created xsi:type="dcterms:W3CDTF">2018-04-11T14:52:24Z</dcterms:created>
  <dcterms:modified xsi:type="dcterms:W3CDTF">2018-08-03T18:07:31Z</dcterms:modified>
</cp:coreProperties>
</file>